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autoCompressPictures="0" defaultThemeVersion="124226"/>
  <mc:AlternateContent xmlns:mc="http://schemas.openxmlformats.org/markup-compatibility/2006">
    <mc:Choice Requires="x15">
      <x15ac:absPath xmlns:x15ac="http://schemas.microsoft.com/office/spreadsheetml/2010/11/ac" url="I:\sponprg\Templates and Proposal Checklists -- Budgets and Other\Budgets\Current\NSF\"/>
    </mc:Choice>
  </mc:AlternateContent>
  <xr:revisionPtr revIDLastSave="0" documentId="13_ncr:1_{5D59583C-C3CB-4445-B857-1F41278D745D}" xr6:coauthVersionLast="47" xr6:coauthVersionMax="47" xr10:uidLastSave="{00000000-0000-0000-0000-000000000000}"/>
  <bookViews>
    <workbookView xWindow="57480" yWindow="-120" windowWidth="29040" windowHeight="15840" tabRatio="782" activeTab="3" xr2:uid="{00000000-000D-0000-FFFF-FFFF00000000}"/>
  </bookViews>
  <sheets>
    <sheet name="Summary Budget" sheetId="5" r:id="rId1"/>
    <sheet name="KSU Faculty" sheetId="1" r:id="rId2"/>
    <sheet name="KSU Other Personnel" sheetId="2" r:id="rId3"/>
    <sheet name="Participant Costs" sheetId="6" r:id="rId4"/>
    <sheet name="Other" sheetId="7" r:id="rId5"/>
    <sheet name="Notes on Calculating Salary" sheetId="8" r:id="rId6"/>
  </sheets>
  <definedNames>
    <definedName name="_xlnm.Print_Area" localSheetId="1">'KSU Faculty'!$A$2:$R$39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23" i="6" l="1"/>
  <c r="D117" i="6"/>
  <c r="D111" i="6"/>
  <c r="D105" i="6"/>
  <c r="D99" i="6"/>
  <c r="D92" i="6"/>
  <c r="D86" i="6"/>
  <c r="D80" i="6"/>
  <c r="D74" i="6"/>
  <c r="D68" i="6"/>
  <c r="D61" i="6"/>
  <c r="D55" i="6"/>
  <c r="D49" i="6"/>
  <c r="D43" i="6"/>
  <c r="D37" i="6"/>
  <c r="D30" i="6"/>
  <c r="D24" i="6"/>
  <c r="D18" i="6"/>
  <c r="D8" i="6"/>
  <c r="D14" i="6"/>
  <c r="D12" i="6"/>
  <c r="D6" i="6"/>
  <c r="N28" i="2"/>
  <c r="D25" i="6"/>
  <c r="H66" i="2"/>
  <c r="H64" i="2"/>
  <c r="H53" i="2"/>
  <c r="H51" i="2"/>
  <c r="H40" i="2"/>
  <c r="H38" i="2"/>
  <c r="H27" i="2"/>
  <c r="H25" i="2"/>
  <c r="H14" i="2"/>
  <c r="G17" i="5"/>
  <c r="F68" i="2" l="1"/>
  <c r="F55" i="2"/>
  <c r="F42" i="2"/>
  <c r="F29" i="2"/>
  <c r="M10" i="2"/>
  <c r="N19" i="2"/>
  <c r="F16" i="2"/>
  <c r="M24" i="2"/>
  <c r="H43" i="2" s="1"/>
  <c r="H68" i="2" l="1"/>
  <c r="I68" i="2" s="1"/>
  <c r="H69" i="2"/>
  <c r="H42" i="2"/>
  <c r="I42" i="2" s="1"/>
  <c r="H55" i="2"/>
  <c r="I55" i="2" s="1"/>
  <c r="H56" i="2"/>
  <c r="H29" i="2"/>
  <c r="I29" i="2" s="1"/>
  <c r="H16" i="2"/>
  <c r="I16" i="2"/>
  <c r="N17" i="2"/>
  <c r="N18" i="2"/>
  <c r="N16" i="2"/>
  <c r="B47" i="1" l="1"/>
  <c r="B46" i="1"/>
  <c r="B45" i="1"/>
  <c r="B44" i="1"/>
  <c r="B43" i="1"/>
  <c r="B42" i="1"/>
  <c r="B38" i="1"/>
  <c r="B37" i="1"/>
  <c r="B36" i="1"/>
  <c r="B35" i="1"/>
  <c r="B34" i="1"/>
  <c r="B33" i="1"/>
  <c r="B29" i="1"/>
  <c r="B28" i="1"/>
  <c r="B27" i="1"/>
  <c r="B26" i="1"/>
  <c r="B25" i="1"/>
  <c r="B20" i="1"/>
  <c r="B19" i="1"/>
  <c r="B18" i="1"/>
  <c r="B17" i="1"/>
  <c r="B16" i="1"/>
  <c r="B24" i="1"/>
  <c r="B15" i="1"/>
  <c r="F69" i="2"/>
  <c r="F56" i="2"/>
  <c r="F43" i="2"/>
  <c r="F30" i="2"/>
  <c r="F17" i="2"/>
  <c r="H67" i="2"/>
  <c r="H54" i="2"/>
  <c r="H41" i="2"/>
  <c r="H30" i="2"/>
  <c r="H28" i="2"/>
  <c r="F25" i="2"/>
  <c r="F24" i="2"/>
  <c r="I24" i="2" s="1"/>
  <c r="F71" i="2"/>
  <c r="H71" i="2" s="1"/>
  <c r="F70" i="2"/>
  <c r="H70" i="2" s="1"/>
  <c r="F67" i="2"/>
  <c r="F66" i="2"/>
  <c r="F65" i="2"/>
  <c r="I65" i="2" s="1"/>
  <c r="F64" i="2"/>
  <c r="F63" i="2"/>
  <c r="I63" i="2" s="1"/>
  <c r="F58" i="2"/>
  <c r="H58" i="2" s="1"/>
  <c r="F57" i="2"/>
  <c r="H57" i="2" s="1"/>
  <c r="F54" i="2"/>
  <c r="F53" i="2"/>
  <c r="F52" i="2"/>
  <c r="I52" i="2" s="1"/>
  <c r="F51" i="2"/>
  <c r="F50" i="2"/>
  <c r="I50" i="2" s="1"/>
  <c r="F45" i="2"/>
  <c r="H45" i="2" s="1"/>
  <c r="F44" i="2"/>
  <c r="H44" i="2" s="1"/>
  <c r="F41" i="2"/>
  <c r="F40" i="2"/>
  <c r="F39" i="2"/>
  <c r="I39" i="2" s="1"/>
  <c r="F38" i="2"/>
  <c r="F37" i="2"/>
  <c r="I37" i="2" s="1"/>
  <c r="F32" i="2"/>
  <c r="H32" i="2" s="1"/>
  <c r="F31" i="2"/>
  <c r="H31" i="2" s="1"/>
  <c r="F28" i="2"/>
  <c r="F27" i="2"/>
  <c r="F26" i="2"/>
  <c r="I26" i="2" s="1"/>
  <c r="F14" i="2"/>
  <c r="F12" i="2"/>
  <c r="H12" i="2" s="1"/>
  <c r="H15" i="2"/>
  <c r="F13" i="2"/>
  <c r="I13" i="2" s="1"/>
  <c r="F11" i="2"/>
  <c r="I11" i="2" s="1"/>
  <c r="N27" i="2"/>
  <c r="N13" i="2"/>
  <c r="N12" i="2"/>
  <c r="N11" i="2"/>
  <c r="N10" i="2"/>
  <c r="I45" i="2" l="1"/>
  <c r="I41" i="2"/>
  <c r="I58" i="2"/>
  <c r="I70" i="2"/>
  <c r="I71" i="2"/>
  <c r="I31" i="2"/>
  <c r="I57" i="2"/>
  <c r="I32" i="2"/>
  <c r="I44" i="2"/>
  <c r="I69" i="2"/>
  <c r="I67" i="2"/>
  <c r="I66" i="2"/>
  <c r="I64" i="2"/>
  <c r="I56" i="2"/>
  <c r="I54" i="2"/>
  <c r="I53" i="2"/>
  <c r="I51" i="2"/>
  <c r="I43" i="2"/>
  <c r="I40" i="2"/>
  <c r="I38" i="2"/>
  <c r="I30" i="2"/>
  <c r="I28" i="2"/>
  <c r="I27" i="2"/>
  <c r="I25" i="2"/>
  <c r="I14" i="2"/>
  <c r="I12" i="2"/>
  <c r="H17" i="2"/>
  <c r="I17" i="2" s="1"/>
  <c r="N24" i="2"/>
  <c r="N25" i="2"/>
  <c r="N26" i="2"/>
  <c r="F15" i="2" l="1"/>
  <c r="I15" i="2" s="1"/>
  <c r="F18" i="2"/>
  <c r="F19" i="2"/>
  <c r="F21" i="2" l="1"/>
  <c r="H19" i="2"/>
  <c r="I19" i="2" s="1"/>
  <c r="H18" i="2"/>
  <c r="I18" i="2" s="1"/>
  <c r="H21" i="2" l="1"/>
  <c r="E7" i="1"/>
  <c r="H7" i="1" s="1"/>
  <c r="I7" i="1" s="1"/>
  <c r="K7" i="1"/>
  <c r="E8" i="1"/>
  <c r="H8" i="1" s="1"/>
  <c r="I8" i="1" s="1"/>
  <c r="K8" i="1"/>
  <c r="L8" i="1" s="1"/>
  <c r="M8" i="1" s="1"/>
  <c r="E9" i="1"/>
  <c r="C18" i="1" s="1"/>
  <c r="E18" i="1" s="1"/>
  <c r="K9" i="1"/>
  <c r="E10" i="1"/>
  <c r="H10" i="1" s="1"/>
  <c r="I10" i="1" s="1"/>
  <c r="K10" i="1"/>
  <c r="E11" i="1"/>
  <c r="H11" i="1" s="1"/>
  <c r="I11" i="1" s="1"/>
  <c r="K11" i="1"/>
  <c r="K16" i="1"/>
  <c r="K17" i="1"/>
  <c r="K18" i="1"/>
  <c r="K19" i="1"/>
  <c r="K20" i="1"/>
  <c r="K25" i="1"/>
  <c r="K26" i="1"/>
  <c r="K27" i="1"/>
  <c r="K28" i="1"/>
  <c r="K29" i="1"/>
  <c r="K34" i="1"/>
  <c r="K35" i="1"/>
  <c r="K36" i="1"/>
  <c r="K37" i="1"/>
  <c r="K38" i="1"/>
  <c r="K43" i="1"/>
  <c r="K44" i="1"/>
  <c r="K45" i="1"/>
  <c r="K46" i="1"/>
  <c r="K47" i="1"/>
  <c r="E6" i="1"/>
  <c r="C15" i="1" s="1"/>
  <c r="E15" i="1" s="1"/>
  <c r="H15" i="1" s="1"/>
  <c r="I15" i="1" s="1"/>
  <c r="K42" i="1"/>
  <c r="K33" i="1"/>
  <c r="K24" i="1"/>
  <c r="K15" i="1"/>
  <c r="K6" i="1"/>
  <c r="D117" i="7"/>
  <c r="D118" i="7"/>
  <c r="D119" i="7"/>
  <c r="D51" i="7"/>
  <c r="D52" i="7"/>
  <c r="D53" i="7"/>
  <c r="D17" i="6"/>
  <c r="D19" i="6"/>
  <c r="D48" i="6"/>
  <c r="D50" i="6"/>
  <c r="D79" i="6"/>
  <c r="D81" i="6"/>
  <c r="D110" i="6"/>
  <c r="D112" i="6"/>
  <c r="D18" i="7"/>
  <c r="D19" i="7"/>
  <c r="D20" i="7"/>
  <c r="D150" i="7"/>
  <c r="D151" i="7"/>
  <c r="D152" i="7"/>
  <c r="D183" i="7"/>
  <c r="D184" i="7"/>
  <c r="D185" i="7"/>
  <c r="D84" i="7"/>
  <c r="D85" i="7"/>
  <c r="D86" i="7"/>
  <c r="D171" i="7"/>
  <c r="D177" i="7"/>
  <c r="D172" i="7"/>
  <c r="E172" i="7" s="1"/>
  <c r="D178" i="7"/>
  <c r="D173" i="7"/>
  <c r="E173" i="7" s="1"/>
  <c r="D179" i="7"/>
  <c r="E179" i="7" s="1"/>
  <c r="D105" i="7"/>
  <c r="D106" i="7"/>
  <c r="D107" i="7"/>
  <c r="D111" i="7"/>
  <c r="D112" i="7"/>
  <c r="D113" i="7"/>
  <c r="D123" i="7"/>
  <c r="D124" i="7"/>
  <c r="D125" i="7"/>
  <c r="D129" i="7"/>
  <c r="D130" i="7"/>
  <c r="D131" i="7"/>
  <c r="D122" i="6"/>
  <c r="D124" i="6"/>
  <c r="D116" i="6"/>
  <c r="D118" i="6"/>
  <c r="D104" i="6"/>
  <c r="D106" i="6"/>
  <c r="D98" i="6"/>
  <c r="D100" i="6"/>
  <c r="D91" i="6"/>
  <c r="D93" i="6"/>
  <c r="D85" i="6"/>
  <c r="D87" i="6"/>
  <c r="D73" i="6"/>
  <c r="D75" i="6"/>
  <c r="D67" i="6"/>
  <c r="D69" i="6"/>
  <c r="D60" i="6"/>
  <c r="D62" i="6"/>
  <c r="D54" i="6"/>
  <c r="D56" i="6"/>
  <c r="D42" i="6"/>
  <c r="D44" i="6"/>
  <c r="D36" i="6"/>
  <c r="D38" i="6"/>
  <c r="D29" i="6"/>
  <c r="D31" i="6"/>
  <c r="D23" i="6"/>
  <c r="D11" i="6"/>
  <c r="D13" i="6"/>
  <c r="D5" i="6"/>
  <c r="D7" i="6"/>
  <c r="A47" i="1"/>
  <c r="A46" i="1"/>
  <c r="A45" i="1"/>
  <c r="A44" i="1"/>
  <c r="A43" i="1"/>
  <c r="A42" i="1"/>
  <c r="A38" i="1"/>
  <c r="A37" i="1"/>
  <c r="A36" i="1"/>
  <c r="A35" i="1"/>
  <c r="A34" i="1"/>
  <c r="A33" i="1"/>
  <c r="A29" i="1"/>
  <c r="A28" i="1"/>
  <c r="A27" i="1"/>
  <c r="A26" i="1"/>
  <c r="A25" i="1"/>
  <c r="A24" i="1"/>
  <c r="A20" i="1"/>
  <c r="A19" i="1"/>
  <c r="A18" i="1"/>
  <c r="A17" i="1"/>
  <c r="A16" i="1"/>
  <c r="A15" i="1"/>
  <c r="D45" i="7"/>
  <c r="D46" i="7"/>
  <c r="D47" i="7"/>
  <c r="D12" i="7"/>
  <c r="D13" i="7"/>
  <c r="D14" i="7"/>
  <c r="D144" i="7"/>
  <c r="D145" i="7"/>
  <c r="D146" i="7"/>
  <c r="D78" i="7"/>
  <c r="D79" i="7"/>
  <c r="D80" i="7"/>
  <c r="D57" i="7"/>
  <c r="D58" i="7"/>
  <c r="D59" i="7"/>
  <c r="D24" i="7"/>
  <c r="D25" i="7"/>
  <c r="D26" i="7"/>
  <c r="D156" i="7"/>
  <c r="D157" i="7"/>
  <c r="D158" i="7"/>
  <c r="D189" i="7"/>
  <c r="D190" i="7"/>
  <c r="D191" i="7"/>
  <c r="D90" i="7"/>
  <c r="D91" i="7"/>
  <c r="D92" i="7"/>
  <c r="D63" i="7"/>
  <c r="D64" i="7"/>
  <c r="D65" i="7"/>
  <c r="D30" i="7"/>
  <c r="D31" i="7"/>
  <c r="D32" i="7"/>
  <c r="D162" i="7"/>
  <c r="D163" i="7"/>
  <c r="D164" i="7"/>
  <c r="D195" i="7"/>
  <c r="D196" i="7"/>
  <c r="D197" i="7"/>
  <c r="D96" i="7"/>
  <c r="D97" i="7"/>
  <c r="D98" i="7"/>
  <c r="D39" i="7"/>
  <c r="D40" i="7"/>
  <c r="D41" i="7"/>
  <c r="D5" i="7"/>
  <c r="D6" i="7"/>
  <c r="D7" i="7"/>
  <c r="D8" i="7"/>
  <c r="D138" i="7"/>
  <c r="D139" i="7"/>
  <c r="D140" i="7"/>
  <c r="D72" i="7"/>
  <c r="D73" i="7"/>
  <c r="D74" i="7"/>
  <c r="F6" i="1"/>
  <c r="F47" i="1"/>
  <c r="F46" i="1"/>
  <c r="F45" i="1"/>
  <c r="F44" i="1"/>
  <c r="F43" i="1"/>
  <c r="F42" i="1"/>
  <c r="F7" i="1"/>
  <c r="F8" i="1"/>
  <c r="F9" i="1"/>
  <c r="F10" i="1"/>
  <c r="F11" i="1"/>
  <c r="F15" i="1"/>
  <c r="F16" i="1"/>
  <c r="F17" i="1"/>
  <c r="F18" i="1"/>
  <c r="F19" i="1"/>
  <c r="F20" i="1"/>
  <c r="F24" i="1"/>
  <c r="F25" i="1"/>
  <c r="F26" i="1"/>
  <c r="F27" i="1"/>
  <c r="F28" i="1"/>
  <c r="F29" i="1"/>
  <c r="F33" i="1"/>
  <c r="F34" i="1"/>
  <c r="F35" i="1"/>
  <c r="F36" i="1"/>
  <c r="F37" i="1"/>
  <c r="F38" i="1"/>
  <c r="A179" i="7"/>
  <c r="A185" i="7" s="1"/>
  <c r="A191" i="7" s="1"/>
  <c r="A197" i="7" s="1"/>
  <c r="A178" i="7"/>
  <c r="A184" i="7" s="1"/>
  <c r="A190" i="7" s="1"/>
  <c r="A196" i="7" s="1"/>
  <c r="A177" i="7"/>
  <c r="A183" i="7" s="1"/>
  <c r="A189" i="7" s="1"/>
  <c r="A195" i="7" s="1"/>
  <c r="C20" i="1"/>
  <c r="E20" i="1" s="1"/>
  <c r="E185" i="7"/>
  <c r="E191" i="7"/>
  <c r="D113" i="6" l="1"/>
  <c r="D15" i="5" s="1"/>
  <c r="D51" i="6"/>
  <c r="D13" i="5" s="1"/>
  <c r="E177" i="7"/>
  <c r="D66" i="7"/>
  <c r="F10" i="5" s="1"/>
  <c r="D141" i="7"/>
  <c r="B19" i="5" s="1"/>
  <c r="D21" i="7"/>
  <c r="D18" i="5" s="1"/>
  <c r="E171" i="7"/>
  <c r="H73" i="2"/>
  <c r="C19" i="1"/>
  <c r="E19" i="1" s="1"/>
  <c r="C28" i="1" s="1"/>
  <c r="E28" i="1" s="1"/>
  <c r="H6" i="1"/>
  <c r="I6" i="1" s="1"/>
  <c r="L11" i="1"/>
  <c r="M11" i="1" s="1"/>
  <c r="O11" i="1" s="1"/>
  <c r="L20" i="1"/>
  <c r="D198" i="7"/>
  <c r="D93" i="7"/>
  <c r="E21" i="5" s="1"/>
  <c r="D174" i="7"/>
  <c r="B20" i="5" s="1"/>
  <c r="E197" i="7"/>
  <c r="D27" i="7"/>
  <c r="E18" i="5" s="1"/>
  <c r="D54" i="7"/>
  <c r="D10" i="5" s="1"/>
  <c r="D192" i="7"/>
  <c r="E20" i="5" s="1"/>
  <c r="D60" i="7"/>
  <c r="E10" i="5" s="1"/>
  <c r="D120" i="7"/>
  <c r="D9" i="5" s="1"/>
  <c r="E178" i="7"/>
  <c r="D147" i="7"/>
  <c r="C19" i="5" s="1"/>
  <c r="D20" i="6"/>
  <c r="D12" i="5" s="1"/>
  <c r="E183" i="7"/>
  <c r="E195" i="7"/>
  <c r="L6" i="1"/>
  <c r="M6" i="1" s="1"/>
  <c r="M20" i="1"/>
  <c r="D165" i="7"/>
  <c r="F19" i="5" s="1"/>
  <c r="C29" i="1"/>
  <c r="E29" i="1" s="1"/>
  <c r="E189" i="7"/>
  <c r="H47" i="2"/>
  <c r="H20" i="1"/>
  <c r="I20" i="1" s="1"/>
  <c r="D81" i="7"/>
  <c r="C21" i="5" s="1"/>
  <c r="C12" i="5"/>
  <c r="D45" i="6"/>
  <c r="C13" i="5" s="1"/>
  <c r="D76" i="6"/>
  <c r="C14" i="5" s="1"/>
  <c r="D107" i="6"/>
  <c r="C15" i="5" s="1"/>
  <c r="D108" i="7"/>
  <c r="B9" i="5" s="1"/>
  <c r="D153" i="7"/>
  <c r="D19" i="5" s="1"/>
  <c r="D82" i="6"/>
  <c r="D14" i="5" s="1"/>
  <c r="E174" i="7"/>
  <c r="D33" i="7"/>
  <c r="F18" i="5" s="1"/>
  <c r="D159" i="7"/>
  <c r="E19" i="5" s="1"/>
  <c r="D48" i="7"/>
  <c r="C10" i="5" s="1"/>
  <c r="F47" i="2"/>
  <c r="L10" i="1"/>
  <c r="M10" i="1" s="1"/>
  <c r="O10" i="1" s="1"/>
  <c r="D26" i="6"/>
  <c r="E12" i="5" s="1"/>
  <c r="D57" i="6"/>
  <c r="E13" i="5" s="1"/>
  <c r="D88" i="6"/>
  <c r="E14" i="5" s="1"/>
  <c r="D119" i="6"/>
  <c r="E15" i="5" s="1"/>
  <c r="D126" i="7"/>
  <c r="E9" i="5" s="1"/>
  <c r="D87" i="7"/>
  <c r="D21" i="5" s="1"/>
  <c r="H9" i="1"/>
  <c r="I9" i="1" s="1"/>
  <c r="L9" i="1"/>
  <c r="E190" i="7"/>
  <c r="F60" i="2"/>
  <c r="F34" i="2"/>
  <c r="D32" i="6"/>
  <c r="F12" i="5" s="1"/>
  <c r="D63" i="6"/>
  <c r="F13" i="5" s="1"/>
  <c r="D94" i="6"/>
  <c r="F14" i="5" s="1"/>
  <c r="D125" i="6"/>
  <c r="F15" i="5" s="1"/>
  <c r="D114" i="7"/>
  <c r="C9" i="5" s="1"/>
  <c r="D186" i="7"/>
  <c r="D20" i="5" s="1"/>
  <c r="D15" i="7"/>
  <c r="C18" i="5" s="1"/>
  <c r="B12" i="5"/>
  <c r="D39" i="6"/>
  <c r="B13" i="5" s="1"/>
  <c r="D70" i="6"/>
  <c r="B14" i="5" s="1"/>
  <c r="D101" i="6"/>
  <c r="B15" i="5" s="1"/>
  <c r="D132" i="7"/>
  <c r="F9" i="5" s="1"/>
  <c r="H34" i="2"/>
  <c r="I21" i="2"/>
  <c r="E180" i="7"/>
  <c r="D75" i="7"/>
  <c r="B21" i="5" s="1"/>
  <c r="D9" i="7"/>
  <c r="B18" i="5" s="1"/>
  <c r="H18" i="1"/>
  <c r="I18" i="1" s="1"/>
  <c r="C27" i="1"/>
  <c r="E27" i="1" s="1"/>
  <c r="L18" i="1"/>
  <c r="M18" i="1" s="1"/>
  <c r="D99" i="7"/>
  <c r="F21" i="5" s="1"/>
  <c r="L28" i="1"/>
  <c r="M28" i="1" s="1"/>
  <c r="H28" i="1"/>
  <c r="I28" i="1" s="1"/>
  <c r="C37" i="1"/>
  <c r="E37" i="1" s="1"/>
  <c r="D42" i="7"/>
  <c r="B10" i="5" s="1"/>
  <c r="F73" i="2"/>
  <c r="N11" i="1"/>
  <c r="L15" i="1"/>
  <c r="M15" i="1" s="1"/>
  <c r="C24" i="1"/>
  <c r="E24" i="1" s="1"/>
  <c r="H19" i="1"/>
  <c r="I19" i="1" s="1"/>
  <c r="L19" i="1"/>
  <c r="M19" i="1" s="1"/>
  <c r="O8" i="1"/>
  <c r="N8" i="1"/>
  <c r="H60" i="2"/>
  <c r="E184" i="7"/>
  <c r="E196" i="7"/>
  <c r="D180" i="7"/>
  <c r="C20" i="5" s="1"/>
  <c r="C38" i="1"/>
  <c r="E38" i="1" s="1"/>
  <c r="C17" i="1"/>
  <c r="E17" i="1" s="1"/>
  <c r="C16" i="1"/>
  <c r="E16" i="1" s="1"/>
  <c r="L7" i="1"/>
  <c r="O6" i="1" l="1"/>
  <c r="H12" i="1"/>
  <c r="G18" i="5"/>
  <c r="D16" i="5"/>
  <c r="I60" i="2"/>
  <c r="I73" i="2"/>
  <c r="B16" i="5"/>
  <c r="G12" i="5"/>
  <c r="E198" i="7"/>
  <c r="F20" i="5" s="1"/>
  <c r="G20" i="5" s="1"/>
  <c r="G15" i="5"/>
  <c r="G9" i="5"/>
  <c r="E192" i="7"/>
  <c r="G10" i="5"/>
  <c r="G19" i="5"/>
  <c r="E186" i="7"/>
  <c r="N6" i="1"/>
  <c r="N15" i="1"/>
  <c r="G13" i="5"/>
  <c r="O20" i="1"/>
  <c r="M7" i="1"/>
  <c r="O7" i="1" s="1"/>
  <c r="L12" i="1"/>
  <c r="G14" i="5"/>
  <c r="E16" i="5"/>
  <c r="N9" i="1"/>
  <c r="M9" i="1"/>
  <c r="O9" i="1" s="1"/>
  <c r="F16" i="5"/>
  <c r="I47" i="2"/>
  <c r="I34" i="2"/>
  <c r="H29" i="1"/>
  <c r="I29" i="1" s="1"/>
  <c r="L29" i="1"/>
  <c r="M29" i="1" s="1"/>
  <c r="C16" i="5"/>
  <c r="N10" i="1"/>
  <c r="N20" i="1"/>
  <c r="O18" i="1"/>
  <c r="N18" i="1"/>
  <c r="C25" i="1"/>
  <c r="E25" i="1" s="1"/>
  <c r="L16" i="1"/>
  <c r="M16" i="1" s="1"/>
  <c r="H16" i="1"/>
  <c r="I16" i="1" s="1"/>
  <c r="N7" i="1"/>
  <c r="G21" i="5"/>
  <c r="H17" i="1"/>
  <c r="I17" i="1" s="1"/>
  <c r="L17" i="1"/>
  <c r="M17" i="1" s="1"/>
  <c r="C26" i="1"/>
  <c r="E26" i="1" s="1"/>
  <c r="H38" i="1"/>
  <c r="I38" i="1" s="1"/>
  <c r="L38" i="1"/>
  <c r="M38" i="1" s="1"/>
  <c r="C47" i="1"/>
  <c r="E47" i="1" s="1"/>
  <c r="L24" i="1"/>
  <c r="M24" i="1" s="1"/>
  <c r="H24" i="1"/>
  <c r="I24" i="1" s="1"/>
  <c r="C33" i="1"/>
  <c r="E33" i="1" s="1"/>
  <c r="I12" i="1"/>
  <c r="O19" i="1"/>
  <c r="N19" i="1"/>
  <c r="C46" i="1"/>
  <c r="E46" i="1" s="1"/>
  <c r="L37" i="1"/>
  <c r="M37" i="1" s="1"/>
  <c r="H37" i="1"/>
  <c r="I37" i="1" s="1"/>
  <c r="N28" i="1"/>
  <c r="O28" i="1"/>
  <c r="H27" i="1"/>
  <c r="I27" i="1" s="1"/>
  <c r="L27" i="1"/>
  <c r="M27" i="1" s="1"/>
  <c r="C36" i="1"/>
  <c r="E36" i="1" s="1"/>
  <c r="M12" i="1" l="1"/>
  <c r="N12" i="1"/>
  <c r="L21" i="1"/>
  <c r="G16" i="5"/>
  <c r="O29" i="1"/>
  <c r="N29" i="1"/>
  <c r="O12" i="1"/>
  <c r="H26" i="1"/>
  <c r="I26" i="1" s="1"/>
  <c r="L26" i="1"/>
  <c r="M26" i="1" s="1"/>
  <c r="C35" i="1"/>
  <c r="E35" i="1" s="1"/>
  <c r="L46" i="1"/>
  <c r="M46" i="1" s="1"/>
  <c r="H46" i="1"/>
  <c r="I46" i="1" s="1"/>
  <c r="N24" i="1"/>
  <c r="C34" i="1"/>
  <c r="E34" i="1" s="1"/>
  <c r="L25" i="1"/>
  <c r="M25" i="1" s="1"/>
  <c r="H25" i="1"/>
  <c r="I25" i="1" s="1"/>
  <c r="H33" i="1"/>
  <c r="I33" i="1" s="1"/>
  <c r="C42" i="1"/>
  <c r="E42" i="1" s="1"/>
  <c r="L33" i="1"/>
  <c r="M33" i="1" s="1"/>
  <c r="L36" i="1"/>
  <c r="M36" i="1" s="1"/>
  <c r="H36" i="1"/>
  <c r="I36" i="1" s="1"/>
  <c r="C45" i="1"/>
  <c r="E45" i="1" s="1"/>
  <c r="M21" i="1"/>
  <c r="O17" i="1"/>
  <c r="N17" i="1"/>
  <c r="H47" i="1"/>
  <c r="I47" i="1" s="1"/>
  <c r="L47" i="1"/>
  <c r="M47" i="1" s="1"/>
  <c r="N37" i="1"/>
  <c r="O37" i="1"/>
  <c r="N16" i="1"/>
  <c r="H21" i="1"/>
  <c r="O27" i="1"/>
  <c r="N27" i="1"/>
  <c r="O38" i="1"/>
  <c r="N38" i="1"/>
  <c r="O15" i="1"/>
  <c r="Q12" i="1" l="1"/>
  <c r="B7" i="5" s="1"/>
  <c r="R12" i="1"/>
  <c r="B8" i="5" s="1"/>
  <c r="M30" i="1"/>
  <c r="N21" i="1"/>
  <c r="O16" i="1"/>
  <c r="O21" i="1" s="1"/>
  <c r="I21" i="1"/>
  <c r="L30" i="1"/>
  <c r="O25" i="1"/>
  <c r="N25" i="1"/>
  <c r="L35" i="1"/>
  <c r="M35" i="1" s="1"/>
  <c r="H35" i="1"/>
  <c r="I35" i="1" s="1"/>
  <c r="C44" i="1"/>
  <c r="E44" i="1" s="1"/>
  <c r="L45" i="1"/>
  <c r="M45" i="1" s="1"/>
  <c r="H45" i="1"/>
  <c r="I45" i="1" s="1"/>
  <c r="C43" i="1"/>
  <c r="E43" i="1" s="1"/>
  <c r="L34" i="1"/>
  <c r="M34" i="1" s="1"/>
  <c r="H34" i="1"/>
  <c r="I34" i="1" s="1"/>
  <c r="N26" i="1"/>
  <c r="O26" i="1"/>
  <c r="H42" i="1"/>
  <c r="I42" i="1" s="1"/>
  <c r="L42" i="1"/>
  <c r="M42" i="1" s="1"/>
  <c r="O36" i="1"/>
  <c r="N36" i="1"/>
  <c r="H30" i="1"/>
  <c r="N33" i="1"/>
  <c r="O47" i="1"/>
  <c r="N47" i="1"/>
  <c r="O46" i="1"/>
  <c r="N46" i="1"/>
  <c r="O24" i="1"/>
  <c r="B22" i="5" l="1"/>
  <c r="B23" i="5" s="1"/>
  <c r="B24" i="5" s="1"/>
  <c r="B26" i="5" s="1"/>
  <c r="R21" i="1"/>
  <c r="C8" i="5" s="1"/>
  <c r="Q21" i="1"/>
  <c r="C7" i="5" s="1"/>
  <c r="N30" i="1"/>
  <c r="L39" i="1"/>
  <c r="O34" i="1"/>
  <c r="N34" i="1"/>
  <c r="H39" i="1"/>
  <c r="L43" i="1"/>
  <c r="M43" i="1" s="1"/>
  <c r="H43" i="1"/>
  <c r="I43" i="1" s="1"/>
  <c r="O45" i="1"/>
  <c r="N45" i="1"/>
  <c r="N35" i="1"/>
  <c r="N39" i="1" s="1"/>
  <c r="O35" i="1"/>
  <c r="I30" i="1"/>
  <c r="O30" i="1"/>
  <c r="M39" i="1"/>
  <c r="O33" i="1"/>
  <c r="N42" i="1"/>
  <c r="H44" i="1"/>
  <c r="I44" i="1" s="1"/>
  <c r="L44" i="1"/>
  <c r="M44" i="1" s="1"/>
  <c r="C22" i="5" l="1"/>
  <c r="C23" i="5" s="1"/>
  <c r="B28" i="5"/>
  <c r="Q30" i="1"/>
  <c r="D7" i="5" s="1"/>
  <c r="R30" i="1"/>
  <c r="D8" i="5" s="1"/>
  <c r="Q39" i="1"/>
  <c r="E7" i="5" s="1"/>
  <c r="O39" i="1"/>
  <c r="I39" i="1"/>
  <c r="O44" i="1"/>
  <c r="N44" i="1"/>
  <c r="I48" i="1"/>
  <c r="O42" i="1"/>
  <c r="M48" i="1"/>
  <c r="L48" i="1"/>
  <c r="H48" i="1"/>
  <c r="O43" i="1"/>
  <c r="N43" i="1"/>
  <c r="D22" i="5" l="1"/>
  <c r="D23" i="5" s="1"/>
  <c r="D28" i="5" s="1"/>
  <c r="R39" i="1"/>
  <c r="E8" i="5" s="1"/>
  <c r="E22" i="5" s="1"/>
  <c r="N48" i="1"/>
  <c r="O48" i="1"/>
  <c r="C28" i="5"/>
  <c r="C24" i="5"/>
  <c r="D24" i="5" l="1"/>
  <c r="D26" i="5" s="1"/>
  <c r="E23" i="5"/>
  <c r="E28" i="5" s="1"/>
  <c r="R48" i="1"/>
  <c r="F8" i="5" s="1"/>
  <c r="G8" i="5" s="1"/>
  <c r="Q48" i="1"/>
  <c r="F7" i="5" s="1"/>
  <c r="C26" i="5"/>
  <c r="E24" i="5" l="1"/>
  <c r="E26" i="5" s="1"/>
  <c r="G7" i="5"/>
  <c r="F22" i="5"/>
  <c r="F23" i="5" s="1"/>
  <c r="F28" i="5" s="1"/>
  <c r="F24" i="5" l="1"/>
  <c r="F26" i="5" s="1"/>
  <c r="G23" i="5"/>
  <c r="D34" i="5" s="1"/>
  <c r="G22" i="5"/>
  <c r="G28" i="5" l="1"/>
  <c r="G24" i="5"/>
  <c r="D33" i="5"/>
  <c r="D35" i="5" s="1"/>
</calcChain>
</file>

<file path=xl/sharedStrings.xml><?xml version="1.0" encoding="utf-8"?>
<sst xmlns="http://schemas.openxmlformats.org/spreadsheetml/2006/main" count="359" uniqueCount="147">
  <si>
    <t>COL Base</t>
  </si>
  <si>
    <t>Salary</t>
  </si>
  <si>
    <t>Year One</t>
  </si>
  <si>
    <t>Name</t>
  </si>
  <si>
    <t>Year Two</t>
  </si>
  <si>
    <t>Year Three</t>
  </si>
  <si>
    <t>Sum. Sal.</t>
  </si>
  <si>
    <t>Total Sal.</t>
  </si>
  <si>
    <t>Tot.Fringe</t>
  </si>
  <si>
    <t>Total Year One</t>
  </si>
  <si>
    <t>Total Year Two</t>
  </si>
  <si>
    <t>Total Year Three</t>
  </si>
  <si>
    <t>KSU Personnel Costs</t>
  </si>
  <si>
    <t>Weeks/year</t>
  </si>
  <si>
    <t>Total</t>
  </si>
  <si>
    <t>TRAVEL</t>
  </si>
  <si>
    <t>Fringe</t>
  </si>
  <si>
    <t>Year 1</t>
  </si>
  <si>
    <t>Year 2</t>
  </si>
  <si>
    <t>Year 3</t>
  </si>
  <si>
    <t>TOTAL (Summary)</t>
  </si>
  <si>
    <t>% Sum.</t>
  </si>
  <si>
    <t>Item</t>
  </si>
  <si>
    <t>Unit Cost</t>
  </si>
  <si>
    <t>KSU Non-Faculty Personnel</t>
  </si>
  <si>
    <t>OTHER COSTS</t>
  </si>
  <si>
    <t>CONSULTANT FEES</t>
  </si>
  <si>
    <t>Year 4</t>
  </si>
  <si>
    <t>Year Four</t>
  </si>
  <si>
    <t>Total Year Four</t>
  </si>
  <si>
    <t>Total One</t>
  </si>
  <si>
    <t>EQUIPMENT</t>
  </si>
  <si>
    <t>IDC rate:</t>
  </si>
  <si>
    <t>SUBAWARDS</t>
  </si>
  <si>
    <t>Number of units</t>
  </si>
  <si>
    <t xml:space="preserve">If subaward &gt; $25,000 </t>
  </si>
  <si>
    <t>Subaward Org 1</t>
  </si>
  <si>
    <t>Subaward Org 2</t>
  </si>
  <si>
    <t>Subaward Org 3</t>
  </si>
  <si>
    <t>Faculty 2</t>
  </si>
  <si>
    <t>Faculty 3</t>
  </si>
  <si>
    <t>Faculty 4</t>
  </si>
  <si>
    <t>Faculty 5</t>
  </si>
  <si>
    <t>Faculty 6</t>
  </si>
  <si>
    <t>Indirects</t>
  </si>
  <si>
    <t>*If a proposal involves faculty from multiple colleges, deans may negotiate the distribution of this portion.</t>
  </si>
  <si>
    <t>Notes</t>
  </si>
  <si>
    <t>AY or CY Months</t>
  </si>
  <si>
    <t>Indirect Cost Base</t>
  </si>
  <si>
    <t>Other</t>
  </si>
  <si>
    <t>Year 5</t>
  </si>
  <si>
    <t>Year Five</t>
  </si>
  <si>
    <t>Total Year Five</t>
  </si>
  <si>
    <t>This amount will be subtracted from IDC base:</t>
  </si>
  <si>
    <t xml:space="preserve">Summer salary is only for faculty on academic year contracts. </t>
  </si>
  <si>
    <t>Faculty 1</t>
  </si>
  <si>
    <t>PARTICIPANT SUPPORT (FOR NSF)</t>
  </si>
  <si>
    <t>Stipends</t>
  </si>
  <si>
    <t>Travel</t>
  </si>
  <si>
    <t>Subsistence</t>
  </si>
  <si>
    <t xml:space="preserve">Travel </t>
  </si>
  <si>
    <t xml:space="preserve">  Stipends</t>
  </si>
  <si>
    <t>Total participant costs</t>
  </si>
  <si>
    <t>Number of participants</t>
  </si>
  <si>
    <t>Cost per participant</t>
  </si>
  <si>
    <t>NSF Budget</t>
  </si>
  <si>
    <t>1. Personnel</t>
  </si>
  <si>
    <t>1. Fringe Benefits</t>
  </si>
  <si>
    <t>3. Consultants</t>
  </si>
  <si>
    <t>4. Travel</t>
  </si>
  <si>
    <t>5. Participant Support</t>
  </si>
  <si>
    <t>7. Equipment</t>
  </si>
  <si>
    <t>8. Subawards</t>
  </si>
  <si>
    <t>9. Other Costs</t>
  </si>
  <si>
    <t>MATERIALS AND SUPPLIES</t>
  </si>
  <si>
    <t>N</t>
  </si>
  <si>
    <t>Type A, C, or P in this column:</t>
  </si>
  <si>
    <t>Fringes</t>
  </si>
  <si>
    <t>TOTAL DIRECT COSTS</t>
  </si>
  <si>
    <t>INDIRECT COSTS</t>
  </si>
  <si>
    <t>6. Materials and Supplies</t>
  </si>
  <si>
    <t>TOTAL PROJECT COSTS (directs + indirects)</t>
  </si>
  <si>
    <t>A</t>
  </si>
  <si>
    <t>Total KSU Faculty and Other Personnel</t>
  </si>
  <si>
    <t>*Enter AY effort by % (Column G) and Summer Effort by Months (Column J).</t>
  </si>
  <si>
    <t>Rate</t>
  </si>
  <si>
    <t>*Do not edit the Summary Page</t>
  </si>
  <si>
    <t>Proposed Project Period:</t>
  </si>
  <si>
    <t>Enter start/end dates here</t>
  </si>
  <si>
    <t>Key: A= Academic Year, C=Calendar Year, P = Part-time</t>
  </si>
  <si>
    <r>
      <rPr>
        <b/>
        <sz val="10"/>
        <color rgb="FFFF0000"/>
        <rFont val="Arial"/>
        <family val="2"/>
      </rPr>
      <t>ACADEMIC AND CALENDAR YEAR SALARY:</t>
    </r>
    <r>
      <rPr>
        <b/>
        <sz val="10"/>
        <rFont val="Arial"/>
        <family val="2"/>
      </rPr>
      <t xml:space="preserve"> Per the faculty handbook, a typical semester-long three-credit course represents 10% of faculty effort for the academic year. For 12-month faculty, a course would represent 7.5% of effort for a full calendar year. In both cases, one course release is equivalent to 0.9 person month. Effort can be budgeted per course release at 10% (7.5%) or as a varying percent corresponding to the effort expended, not tied to a course release and as small as 1% and as much as 99%.  </t>
    </r>
  </si>
  <si>
    <r>
      <rPr>
        <b/>
        <sz val="10"/>
        <color rgb="FFFF0000"/>
        <rFont val="Arial"/>
        <family val="2"/>
      </rPr>
      <t>SUMMER SALARY:</t>
    </r>
    <r>
      <rPr>
        <b/>
        <sz val="10"/>
        <rFont val="Arial"/>
        <family val="2"/>
      </rPr>
      <t xml:space="preserve"> Per BOR regulations, nine-month faculty can earn up to 33.33% of the immediately preceding AY salary during the summer (the three months when they are not under contract). </t>
    </r>
  </si>
  <si>
    <r>
      <t>*Enter the indirect amount. The formula is already written using federally negotiated rate, which is 35.5% of  total direct costs. If using a reduced rate, usually 8-10%, edit the value shown below in blue in cell B2</t>
    </r>
    <r>
      <rPr>
        <sz val="10"/>
        <rFont val="Arial"/>
        <family val="2"/>
      </rPr>
      <t>9</t>
    </r>
    <r>
      <rPr>
        <b/>
        <sz val="10"/>
        <rFont val="Arial"/>
        <family val="2"/>
      </rPr>
      <t>. See OR if there are questions.</t>
    </r>
  </si>
  <si>
    <t>Tier I GRA: 10 hrs/week</t>
  </si>
  <si>
    <t>Tier II GRA: 15 hrs/week</t>
  </si>
  <si>
    <t>Tier III GRA: 19 hrs/week</t>
  </si>
  <si>
    <t>PI's College/Unit*</t>
  </si>
  <si>
    <t>Research Infrastructure Support</t>
  </si>
  <si>
    <t>THE ONLY VALUES TO BE ENTERED ON THIS PAGE ARE HIGHLIGTED IN YELLOW. IF YOU  WRITE OVER ANY FORMULAS YOUR BUDGET WILL NOT BE CORRECT.</t>
  </si>
  <si>
    <t>THE ONLY VALUES TO BE ENTERED ON THIS PAGE ARE HIGHLIGHTED IN YELLOW. IF YOU  WRITE OVER ANY FORMULAS YOUR BUDGET WILL NOT BE CORRECT.</t>
  </si>
  <si>
    <t>KSU NON-FACULTY PERSONNEL</t>
  </si>
  <si>
    <t>For PhD GRA Stipends: Enter annual rate (column K) in column B and number of students in column E.</t>
  </si>
  <si>
    <t>salary per semester</t>
  </si>
  <si>
    <t>health insurance per semester</t>
  </si>
  <si>
    <r>
      <t xml:space="preserve">total cost per </t>
    </r>
    <r>
      <rPr>
        <b/>
        <i/>
        <u/>
        <sz val="10"/>
        <rFont val="Arial"/>
        <family val="2"/>
      </rPr>
      <t>semester</t>
    </r>
    <r>
      <rPr>
        <b/>
        <i/>
        <sz val="10"/>
        <rFont val="Arial"/>
        <family val="2"/>
      </rPr>
      <t xml:space="preserve"> per GRA</t>
    </r>
  </si>
  <si>
    <t>Chemistry and Biology GRA:</t>
  </si>
  <si>
    <t>PhD level GRAs</t>
  </si>
  <si>
    <t>salary per year</t>
  </si>
  <si>
    <t>health insurance per year</t>
  </si>
  <si>
    <r>
      <t xml:space="preserve">total cost per </t>
    </r>
    <r>
      <rPr>
        <b/>
        <u/>
        <sz val="10"/>
        <rFont val="Arial"/>
        <family val="2"/>
      </rPr>
      <t>year pe</t>
    </r>
    <r>
      <rPr>
        <b/>
        <sz val="10"/>
        <rFont val="Arial"/>
        <family val="2"/>
      </rPr>
      <t>r PhD GRA</t>
    </r>
  </si>
  <si>
    <t>Int'l Conflict Management</t>
  </si>
  <si>
    <t>Engineering</t>
  </si>
  <si>
    <t>Data Analytics</t>
  </si>
  <si>
    <t>Computing (pending)</t>
  </si>
  <si>
    <t>Number People</t>
  </si>
  <si>
    <t>Total Salary</t>
  </si>
  <si>
    <t>PhD GRA on Stipend</t>
  </si>
  <si>
    <t xml:space="preserve">For student assistants or other non-students, include the hourly rate (unless already populated) in column B, the number of hours per week in column C, weeks per year in colum D, and number of people in column E. </t>
  </si>
  <si>
    <t>For student assistants in the summer, fringe will be charged at 1.45%.</t>
  </si>
  <si>
    <t>Other personel full time? Y or N</t>
  </si>
  <si>
    <r>
      <rPr>
        <b/>
        <sz val="10"/>
        <rFont val="Arial"/>
        <family val="2"/>
      </rPr>
      <t>Undergrad</t>
    </r>
    <r>
      <rPr>
        <sz val="10"/>
        <rFont val="Arial"/>
        <family val="2"/>
      </rPr>
      <t xml:space="preserve"> Student Assistant (</t>
    </r>
    <r>
      <rPr>
        <b/>
        <sz val="10"/>
        <rFont val="Arial"/>
        <family val="2"/>
      </rPr>
      <t>Fall</t>
    </r>
    <r>
      <rPr>
        <sz val="10"/>
        <rFont val="Arial"/>
        <family val="2"/>
      </rPr>
      <t xml:space="preserve"> and </t>
    </r>
    <r>
      <rPr>
        <b/>
        <sz val="10"/>
        <rFont val="Arial"/>
        <family val="2"/>
      </rPr>
      <t>Spring</t>
    </r>
    <r>
      <rPr>
        <sz val="10"/>
        <rFont val="Arial"/>
        <family val="2"/>
      </rPr>
      <t xml:space="preserve"> Semester)</t>
    </r>
  </si>
  <si>
    <r>
      <rPr>
        <b/>
        <sz val="10"/>
        <rFont val="Arial"/>
        <family val="2"/>
      </rPr>
      <t>Undergrad</t>
    </r>
    <r>
      <rPr>
        <sz val="10"/>
        <rFont val="Arial"/>
        <family val="2"/>
      </rPr>
      <t xml:space="preserve"> Student Assistant (</t>
    </r>
    <r>
      <rPr>
        <b/>
        <sz val="10"/>
        <rFont val="Arial"/>
        <family val="2"/>
      </rPr>
      <t>Summer</t>
    </r>
    <r>
      <rPr>
        <sz val="10"/>
        <rFont val="Arial"/>
        <family val="2"/>
      </rPr>
      <t>)</t>
    </r>
  </si>
  <si>
    <r>
      <rPr>
        <b/>
        <sz val="10"/>
        <rFont val="Arial"/>
        <family val="2"/>
      </rPr>
      <t>Graduate</t>
    </r>
    <r>
      <rPr>
        <sz val="10"/>
        <rFont val="Arial"/>
        <family val="2"/>
      </rPr>
      <t xml:space="preserve"> Student Assistant (</t>
    </r>
    <r>
      <rPr>
        <b/>
        <sz val="10"/>
        <rFont val="Arial"/>
        <family val="2"/>
      </rPr>
      <t>Fall</t>
    </r>
    <r>
      <rPr>
        <sz val="10"/>
        <rFont val="Arial"/>
        <family val="2"/>
      </rPr>
      <t xml:space="preserve"> and </t>
    </r>
    <r>
      <rPr>
        <b/>
        <sz val="10"/>
        <rFont val="Arial"/>
        <family val="2"/>
      </rPr>
      <t>Spring</t>
    </r>
    <r>
      <rPr>
        <sz val="10"/>
        <rFont val="Arial"/>
        <family val="2"/>
      </rPr>
      <t xml:space="preserve"> Semester)</t>
    </r>
  </si>
  <si>
    <r>
      <rPr>
        <b/>
        <sz val="10"/>
        <rFont val="Arial"/>
        <family val="2"/>
      </rPr>
      <t>Graduate</t>
    </r>
    <r>
      <rPr>
        <sz val="10"/>
        <rFont val="Arial"/>
        <family val="2"/>
      </rPr>
      <t xml:space="preserve"> Student Assistant (</t>
    </r>
    <r>
      <rPr>
        <b/>
        <sz val="10"/>
        <rFont val="Arial"/>
        <family val="2"/>
      </rPr>
      <t>Summer</t>
    </r>
    <r>
      <rPr>
        <sz val="10"/>
        <rFont val="Arial"/>
        <family val="2"/>
      </rPr>
      <t>)</t>
    </r>
  </si>
  <si>
    <r>
      <t>Master's GRA on Stipend (</t>
    </r>
    <r>
      <rPr>
        <b/>
        <sz val="10"/>
        <rFont val="Arial"/>
        <family val="2"/>
      </rPr>
      <t>Fal</t>
    </r>
    <r>
      <rPr>
        <sz val="10"/>
        <rFont val="Arial"/>
        <family val="2"/>
      </rPr>
      <t xml:space="preserve">l and </t>
    </r>
    <r>
      <rPr>
        <b/>
        <sz val="10"/>
        <rFont val="Arial"/>
        <family val="2"/>
      </rPr>
      <t>Spring</t>
    </r>
    <r>
      <rPr>
        <sz val="10"/>
        <rFont val="Arial"/>
        <family val="2"/>
      </rPr>
      <t xml:space="preserve"> Semester)</t>
    </r>
  </si>
  <si>
    <r>
      <t>Master's GRA on Stipend (</t>
    </r>
    <r>
      <rPr>
        <b/>
        <sz val="10"/>
        <rFont val="Arial"/>
        <family val="2"/>
      </rPr>
      <t>Summer</t>
    </r>
    <r>
      <rPr>
        <sz val="10"/>
        <rFont val="Arial"/>
        <family val="2"/>
      </rPr>
      <t>)</t>
    </r>
  </si>
  <si>
    <t>Master's level GRAs          (Fall and Spring)</t>
  </si>
  <si>
    <t>Tier III GRA: 30 hrs/week</t>
  </si>
  <si>
    <t>Tier II GRA: 19hrs/week**</t>
  </si>
  <si>
    <t>** students enrolled in courses can not work more that 19 hours per week</t>
  </si>
  <si>
    <t>THE ONLY VALUE TO BE ENTERED ON THIS PAGE IS HIGHLIGHTED IN YELLOW. IF YOU  WRITE OVER ANY FORMULAS YOUR BUDGET WILL NOT BE CORRECT.</t>
  </si>
  <si>
    <t>Biology (pending)</t>
  </si>
  <si>
    <t>Tier IV GRA: 40 hrs/week</t>
  </si>
  <si>
    <t>summer salary per month</t>
  </si>
  <si>
    <t>fringe (1 month)</t>
  </si>
  <si>
    <r>
      <t xml:space="preserve">total cost per </t>
    </r>
    <r>
      <rPr>
        <b/>
        <i/>
        <u/>
        <sz val="10"/>
        <rFont val="Arial"/>
        <family val="2"/>
      </rPr>
      <t>summer</t>
    </r>
    <r>
      <rPr>
        <b/>
        <i/>
        <sz val="10"/>
        <rFont val="Arial"/>
        <family val="2"/>
      </rPr>
      <t xml:space="preserve"> </t>
    </r>
    <r>
      <rPr>
        <b/>
        <i/>
        <u/>
        <sz val="10"/>
        <rFont val="Arial"/>
        <family val="2"/>
      </rPr>
      <t>month</t>
    </r>
    <r>
      <rPr>
        <b/>
        <i/>
        <sz val="10"/>
        <rFont val="Arial"/>
        <family val="2"/>
      </rPr>
      <t xml:space="preserve"> per GRA</t>
    </r>
  </si>
  <si>
    <t>Hours/week or # of semesters or summer months</t>
  </si>
  <si>
    <t>Master's level GRAs  (Summer - June/July)</t>
  </si>
  <si>
    <t>Hourly Rate/Stipend Amount</t>
  </si>
  <si>
    <t xml:space="preserve">For master's GRA Stipends: Enter rate per semester/month (column K) in column B, number of semesters/summer months in column C, and number of students in column E. </t>
  </si>
  <si>
    <t>Enter the Base Salary here</t>
  </si>
  <si>
    <t>Enter the number of Summer Months here</t>
  </si>
  <si>
    <t>Enter the AY/CY percent effort here</t>
  </si>
  <si>
    <t xml:space="preserve">Only budget tangible items with a unit cost of $5000 or more and a useful life of more than one year. </t>
  </si>
  <si>
    <t xml:space="preserve">Cost of Living Increase % </t>
  </si>
  <si>
    <t>Note: most federal sponsors will require you to show foreign and domestic travel separately.</t>
  </si>
  <si>
    <t>Note: Budget the costs for conference registration under "Other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</si>
</sst>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quot;$&quot;#,##0.0"/>
    <numFmt numFmtId="167" formatCode="#,##0.000"/>
  </numFmts>
  <fonts count="38">
    <font>
      <sz val="10"/>
      <name val="Arial"/>
    </font>
    <font>
      <sz val="10"/>
      <name val="Arial"/>
      <family val="2"/>
    </font>
    <font>
      <b/>
      <sz val="10"/>
      <name val="Arial"/>
      <family val="2"/>
    </font>
    <font>
      <i/>
      <sz val="10"/>
      <name val="Arial"/>
      <family val="2"/>
    </font>
    <font>
      <b/>
      <i/>
      <sz val="10"/>
      <name val="Arial"/>
      <family val="2"/>
    </font>
    <font>
      <b/>
      <sz val="10"/>
      <name val="Moderne"/>
      <family val="2"/>
    </font>
    <font>
      <sz val="10"/>
      <name val="Moderne"/>
      <family val="2"/>
    </font>
    <font>
      <sz val="10"/>
      <name val="Arial"/>
      <family val="2"/>
    </font>
    <font>
      <b/>
      <sz val="12"/>
      <name val="Arial"/>
      <family val="2"/>
    </font>
    <font>
      <b/>
      <i/>
      <sz val="10"/>
      <color theme="4"/>
      <name val="Moderne"/>
    </font>
    <font>
      <b/>
      <i/>
      <sz val="10"/>
      <color theme="4"/>
      <name val="Arial"/>
      <family val="2"/>
    </font>
    <font>
      <i/>
      <sz val="10"/>
      <color rgb="FFC00000"/>
      <name val="Arial"/>
      <family val="2"/>
    </font>
    <font>
      <i/>
      <u/>
      <sz val="10"/>
      <color rgb="FFC00000"/>
      <name val="Arial"/>
      <family val="2"/>
    </font>
    <font>
      <b/>
      <i/>
      <sz val="10"/>
      <color rgb="FFC00000"/>
      <name val="Arial"/>
      <family val="2"/>
    </font>
    <font>
      <sz val="10"/>
      <color rgb="FF7030A0"/>
      <name val="Arial"/>
      <family val="2"/>
    </font>
    <font>
      <i/>
      <sz val="10"/>
      <color rgb="FF7030A0"/>
      <name val="Arial"/>
      <family val="2"/>
    </font>
    <font>
      <b/>
      <sz val="10"/>
      <color rgb="FF7030A0"/>
      <name val="Arial"/>
      <family val="2"/>
    </font>
    <font>
      <i/>
      <sz val="10"/>
      <color theme="8" tint="-0.249977111117893"/>
      <name val="Arial"/>
      <family val="2"/>
    </font>
    <font>
      <u/>
      <sz val="10"/>
      <color theme="10"/>
      <name val="Arial"/>
      <family val="2"/>
    </font>
    <font>
      <u/>
      <sz val="10"/>
      <color theme="11"/>
      <name val="Arial"/>
      <family val="2"/>
    </font>
    <font>
      <b/>
      <sz val="12"/>
      <color rgb="FF7030A0"/>
      <name val="Arial"/>
      <family val="2"/>
    </font>
    <font>
      <sz val="12"/>
      <color rgb="FF7030A0"/>
      <name val="Arial"/>
      <family val="2"/>
    </font>
    <font>
      <u/>
      <sz val="10"/>
      <color theme="10"/>
      <name val="Arial"/>
      <family val="2"/>
    </font>
    <font>
      <sz val="11"/>
      <name val="Arial"/>
      <family val="2"/>
    </font>
    <font>
      <i/>
      <sz val="10"/>
      <color theme="0"/>
      <name val="Arial"/>
      <family val="2"/>
    </font>
    <font>
      <sz val="10"/>
      <color theme="9" tint="-0.249977111117893"/>
      <name val="Arial"/>
      <family val="2"/>
    </font>
    <font>
      <b/>
      <i/>
      <sz val="12"/>
      <name val="Arial"/>
      <family val="2"/>
    </font>
    <font>
      <sz val="10"/>
      <color rgb="FFFF0000"/>
      <name val="Arial"/>
      <family val="2"/>
    </font>
    <font>
      <b/>
      <sz val="11"/>
      <color rgb="FFFF0000"/>
      <name val="Arial"/>
      <family val="2"/>
    </font>
    <font>
      <b/>
      <sz val="10"/>
      <color rgb="FFFF0000"/>
      <name val="Arial"/>
      <family val="2"/>
    </font>
    <font>
      <i/>
      <sz val="12"/>
      <color theme="0"/>
      <name val="Arial"/>
      <family val="2"/>
    </font>
    <font>
      <b/>
      <sz val="10"/>
      <color theme="6" tint="-0.249977111117893"/>
      <name val="Arial"/>
      <family val="2"/>
    </font>
    <font>
      <b/>
      <i/>
      <sz val="12"/>
      <color rgb="FF7030A0"/>
      <name val="Arial"/>
      <family val="2"/>
    </font>
    <font>
      <b/>
      <i/>
      <sz val="10"/>
      <color theme="8" tint="-0.249977111117893"/>
      <name val="Arial"/>
      <family val="2"/>
    </font>
    <font>
      <b/>
      <i/>
      <u/>
      <sz val="10"/>
      <name val="Arial"/>
      <family val="2"/>
    </font>
    <font>
      <b/>
      <u/>
      <sz val="10"/>
      <name val="Arial"/>
      <family val="2"/>
    </font>
    <font>
      <sz val="12"/>
      <name val="Arial"/>
      <family val="2"/>
    </font>
    <font>
      <b/>
      <i/>
      <sz val="10"/>
      <color rgb="FF7030A0"/>
      <name val="Arial"/>
      <family val="2"/>
    </font>
  </fonts>
  <fills count="13">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51">
    <xf numFmtId="0" fontId="0" fillId="0" borderId="0"/>
    <xf numFmtId="9"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cellStyleXfs>
  <cellXfs count="371">
    <xf numFmtId="0" fontId="0" fillId="0" borderId="0" xfId="0"/>
    <xf numFmtId="164" fontId="0" fillId="0" borderId="0" xfId="0" applyNumberFormat="1"/>
    <xf numFmtId="0" fontId="2" fillId="0" borderId="0" xfId="0" applyFont="1"/>
    <xf numFmtId="0" fontId="3" fillId="0" borderId="1" xfId="0" applyFont="1" applyBorder="1" applyAlignment="1">
      <alignment horizontal="center"/>
    </xf>
    <xf numFmtId="0" fontId="3" fillId="0" borderId="1" xfId="0" applyFont="1" applyFill="1" applyBorder="1" applyAlignment="1">
      <alignment horizontal="center"/>
    </xf>
    <xf numFmtId="3" fontId="2" fillId="0" borderId="0" xfId="0" applyNumberFormat="1" applyFont="1"/>
    <xf numFmtId="0" fontId="3" fillId="0" borderId="0" xfId="0" applyFont="1"/>
    <xf numFmtId="0" fontId="3" fillId="0" borderId="0" xfId="0" applyFont="1" applyAlignment="1">
      <alignment horizontal="center"/>
    </xf>
    <xf numFmtId="0" fontId="4" fillId="0" borderId="0" xfId="0" applyFont="1" applyFill="1" applyBorder="1" applyAlignment="1">
      <alignment horizontal="center"/>
    </xf>
    <xf numFmtId="0" fontId="6" fillId="0" borderId="0" xfId="0" applyFont="1" applyBorder="1" applyAlignment="1"/>
    <xf numFmtId="0" fontId="6" fillId="0" borderId="0" xfId="0" applyFont="1" applyBorder="1"/>
    <xf numFmtId="0" fontId="6" fillId="0" borderId="0" xfId="0" applyFont="1"/>
    <xf numFmtId="0" fontId="5" fillId="0" borderId="0" xfId="0" applyFont="1"/>
    <xf numFmtId="0" fontId="5" fillId="0" borderId="0" xfId="0" applyFont="1" applyAlignment="1"/>
    <xf numFmtId="44" fontId="7" fillId="0" borderId="0" xfId="0" applyNumberFormat="1" applyFont="1" applyAlignment="1">
      <alignment horizontal="left"/>
    </xf>
    <xf numFmtId="44" fontId="7" fillId="0" borderId="0" xfId="0" applyNumberFormat="1" applyFont="1"/>
    <xf numFmtId="165" fontId="0" fillId="0" borderId="0" xfId="0" applyNumberFormat="1"/>
    <xf numFmtId="44" fontId="2" fillId="0" borderId="0" xfId="0" applyNumberFormat="1" applyFont="1" applyAlignment="1">
      <alignment horizontal="left"/>
    </xf>
    <xf numFmtId="165" fontId="1" fillId="0" borderId="0" xfId="0" applyNumberFormat="1" applyFont="1"/>
    <xf numFmtId="0" fontId="11" fillId="0" borderId="0" xfId="0" applyFont="1"/>
    <xf numFmtId="165" fontId="3" fillId="0" borderId="0" xfId="0" applyNumberFormat="1" applyFont="1"/>
    <xf numFmtId="165" fontId="11" fillId="0" borderId="0" xfId="0" applyNumberFormat="1" applyFont="1"/>
    <xf numFmtId="165" fontId="13" fillId="0" borderId="0" xfId="0" applyNumberFormat="1" applyFont="1"/>
    <xf numFmtId="164" fontId="0" fillId="0" borderId="0" xfId="0" applyNumberFormat="1"/>
    <xf numFmtId="0" fontId="3" fillId="0" borderId="0" xfId="0" applyFont="1"/>
    <xf numFmtId="0" fontId="0" fillId="0" borderId="0" xfId="0"/>
    <xf numFmtId="165" fontId="0" fillId="0" borderId="0" xfId="0" applyNumberFormat="1"/>
    <xf numFmtId="0" fontId="3" fillId="0" borderId="0" xfId="3" applyFont="1"/>
    <xf numFmtId="0" fontId="3" fillId="0" borderId="0" xfId="6" applyFont="1"/>
    <xf numFmtId="0" fontId="15" fillId="0" borderId="0" xfId="0" applyFont="1" applyAlignment="1">
      <alignment horizontal="center"/>
    </xf>
    <xf numFmtId="0" fontId="16" fillId="0" borderId="0" xfId="0" applyFont="1"/>
    <xf numFmtId="0" fontId="14" fillId="0" borderId="0" xfId="0" applyFont="1" applyAlignment="1">
      <alignment horizontal="center"/>
    </xf>
    <xf numFmtId="164" fontId="14" fillId="0" borderId="0" xfId="0" applyNumberFormat="1" applyFont="1" applyAlignment="1">
      <alignment horizontal="center"/>
    </xf>
    <xf numFmtId="0" fontId="3" fillId="0" borderId="0" xfId="0" applyNumberFormat="1" applyFont="1"/>
    <xf numFmtId="165" fontId="3" fillId="0" borderId="0" xfId="6" applyNumberFormat="1" applyFont="1"/>
    <xf numFmtId="0" fontId="3" fillId="0" borderId="1" xfId="0" applyFont="1" applyBorder="1" applyAlignment="1">
      <alignment horizontal="center" wrapText="1"/>
    </xf>
    <xf numFmtId="10" fontId="0" fillId="0" borderId="0" xfId="0" applyNumberFormat="1"/>
    <xf numFmtId="10" fontId="1" fillId="0" borderId="0" xfId="0" applyNumberFormat="1" applyFont="1" applyFill="1" applyBorder="1" applyAlignment="1">
      <alignment horizontal="center"/>
    </xf>
    <xf numFmtId="44" fontId="2" fillId="0" borderId="2" xfId="0" applyNumberFormat="1" applyFont="1" applyBorder="1" applyAlignment="1" applyProtection="1">
      <alignment horizontal="left"/>
    </xf>
    <xf numFmtId="44" fontId="2" fillId="0" borderId="2" xfId="0" applyNumberFormat="1" applyFont="1" applyBorder="1" applyAlignment="1" applyProtection="1">
      <alignment horizontal="center"/>
    </xf>
    <xf numFmtId="44" fontId="2" fillId="0" borderId="2" xfId="0" applyNumberFormat="1" applyFont="1" applyBorder="1" applyAlignment="1" applyProtection="1">
      <alignment horizontal="center" wrapText="1"/>
    </xf>
    <xf numFmtId="44" fontId="2" fillId="0" borderId="0" xfId="0" applyNumberFormat="1" applyFont="1" applyBorder="1" applyAlignment="1" applyProtection="1">
      <alignment horizontal="left"/>
    </xf>
    <xf numFmtId="5" fontId="7" fillId="0" borderId="2" xfId="0" applyNumberFormat="1" applyFont="1" applyBorder="1" applyAlignment="1" applyProtection="1">
      <alignment horizontal="center"/>
    </xf>
    <xf numFmtId="44" fontId="2" fillId="0" borderId="3" xfId="0" applyNumberFormat="1" applyFont="1" applyBorder="1" applyAlignment="1" applyProtection="1">
      <alignment horizontal="left"/>
    </xf>
    <xf numFmtId="44" fontId="1" fillId="0" borderId="4" xfId="0" applyNumberFormat="1" applyFont="1" applyBorder="1" applyProtection="1"/>
    <xf numFmtId="44" fontId="7" fillId="0" borderId="5" xfId="0" applyNumberFormat="1" applyFont="1" applyBorder="1" applyProtection="1"/>
    <xf numFmtId="44" fontId="1" fillId="0" borderId="6" xfId="0" applyNumberFormat="1" applyFont="1" applyBorder="1" applyAlignment="1" applyProtection="1">
      <alignment horizontal="left"/>
    </xf>
    <xf numFmtId="44" fontId="1" fillId="0" borderId="0" xfId="0" applyNumberFormat="1" applyFont="1" applyBorder="1" applyProtection="1"/>
    <xf numFmtId="44" fontId="7" fillId="0" borderId="0" xfId="0" applyNumberFormat="1" applyFont="1" applyBorder="1" applyProtection="1"/>
    <xf numFmtId="44" fontId="7" fillId="0" borderId="7" xfId="0" applyNumberFormat="1" applyFont="1" applyBorder="1" applyProtection="1"/>
    <xf numFmtId="44" fontId="1" fillId="0" borderId="7" xfId="0" applyNumberFormat="1" applyFont="1" applyBorder="1" applyProtection="1"/>
    <xf numFmtId="44" fontId="7" fillId="0" borderId="8" xfId="0" applyNumberFormat="1" applyFont="1" applyBorder="1" applyAlignment="1" applyProtection="1">
      <alignment horizontal="left"/>
    </xf>
    <xf numFmtId="44" fontId="7" fillId="0" borderId="1" xfId="0" applyNumberFormat="1" applyFont="1" applyBorder="1" applyAlignment="1" applyProtection="1">
      <alignment horizontal="left"/>
    </xf>
    <xf numFmtId="44" fontId="1" fillId="0" borderId="1" xfId="0" applyNumberFormat="1" applyFont="1" applyBorder="1" applyProtection="1"/>
    <xf numFmtId="44" fontId="7" fillId="0" borderId="9" xfId="0" applyNumberFormat="1" applyFont="1" applyBorder="1" applyProtection="1"/>
    <xf numFmtId="0" fontId="5" fillId="0" borderId="0" xfId="0" applyFont="1" applyBorder="1" applyAlignment="1" applyProtection="1">
      <alignment horizontal="center"/>
      <protection locked="0"/>
    </xf>
    <xf numFmtId="0" fontId="6" fillId="0" borderId="0" xfId="0" applyFont="1" applyBorder="1" applyAlignment="1" applyProtection="1">
      <protection locked="0"/>
    </xf>
    <xf numFmtId="0" fontId="5" fillId="0" borderId="0" xfId="0" applyFont="1" applyProtection="1">
      <protection locked="0"/>
    </xf>
    <xf numFmtId="0" fontId="5" fillId="0" borderId="0" xfId="0" applyFont="1" applyAlignment="1" applyProtection="1">
      <protection locked="0"/>
    </xf>
    <xf numFmtId="0" fontId="6" fillId="0" borderId="0" xfId="0" applyFont="1" applyProtection="1">
      <protection locked="0"/>
    </xf>
    <xf numFmtId="0" fontId="9" fillId="0" borderId="0" xfId="0" applyFont="1" applyAlignment="1" applyProtection="1">
      <alignment horizontal="center"/>
      <protection locked="0"/>
    </xf>
    <xf numFmtId="10" fontId="17" fillId="0" borderId="1" xfId="0" applyNumberFormat="1" applyFont="1" applyFill="1" applyBorder="1" applyAlignment="1">
      <alignment horizontal="center"/>
    </xf>
    <xf numFmtId="0" fontId="17" fillId="0" borderId="1" xfId="0" applyFont="1" applyFill="1" applyBorder="1" applyAlignment="1">
      <alignment horizontal="center"/>
    </xf>
    <xf numFmtId="0" fontId="0" fillId="0" borderId="0" xfId="0" applyNumberFormat="1" applyAlignment="1"/>
    <xf numFmtId="0" fontId="3" fillId="0" borderId="0" xfId="0" applyNumberFormat="1" applyFont="1" applyAlignment="1"/>
    <xf numFmtId="44" fontId="2" fillId="3" borderId="0" xfId="0" applyNumberFormat="1" applyFont="1" applyFill="1" applyAlignment="1">
      <alignment horizontal="left"/>
    </xf>
    <xf numFmtId="44" fontId="7" fillId="3" borderId="0" xfId="0" applyNumberFormat="1" applyFont="1" applyFill="1" applyAlignment="1">
      <alignment horizontal="left"/>
    </xf>
    <xf numFmtId="44" fontId="10" fillId="0" borderId="0" xfId="0" applyNumberFormat="1" applyFont="1" applyAlignment="1" applyProtection="1">
      <alignment horizontal="right"/>
    </xf>
    <xf numFmtId="10" fontId="9" fillId="0" borderId="0" xfId="0" applyNumberFormat="1" applyFont="1" applyAlignment="1" applyProtection="1">
      <alignment horizontal="center"/>
    </xf>
    <xf numFmtId="44" fontId="7" fillId="0" borderId="0" xfId="0" applyNumberFormat="1" applyFont="1" applyProtection="1"/>
    <xf numFmtId="0" fontId="6" fillId="0" borderId="0" xfId="0" applyFont="1" applyProtection="1"/>
    <xf numFmtId="44" fontId="1" fillId="0" borderId="0" xfId="0" applyNumberFormat="1" applyFont="1" applyAlignment="1" applyProtection="1">
      <alignment horizontal="left"/>
    </xf>
    <xf numFmtId="44" fontId="7" fillId="0" borderId="0" xfId="0" applyNumberFormat="1" applyFont="1" applyAlignment="1" applyProtection="1">
      <alignment horizontal="left"/>
    </xf>
    <xf numFmtId="0" fontId="1" fillId="0" borderId="0" xfId="0" applyFont="1"/>
    <xf numFmtId="0" fontId="22" fillId="0" borderId="0" xfId="17" applyAlignment="1">
      <alignment horizontal="left" vertical="center" wrapText="1" indent="1"/>
    </xf>
    <xf numFmtId="0" fontId="0" fillId="0" borderId="0" xfId="0" applyAlignment="1"/>
    <xf numFmtId="0" fontId="15" fillId="0" borderId="0" xfId="0" applyFont="1"/>
    <xf numFmtId="44" fontId="2" fillId="0" borderId="2" xfId="0" applyNumberFormat="1" applyFont="1" applyFill="1" applyBorder="1" applyAlignment="1" applyProtection="1">
      <alignment horizontal="center" wrapText="1"/>
    </xf>
    <xf numFmtId="5" fontId="7" fillId="0" borderId="2" xfId="0" applyNumberFormat="1" applyFont="1" applyFill="1" applyBorder="1" applyAlignment="1" applyProtection="1">
      <alignment horizontal="center"/>
    </xf>
    <xf numFmtId="44" fontId="2" fillId="0" borderId="2" xfId="0" applyNumberFormat="1" applyFont="1" applyBorder="1" applyAlignment="1" applyProtection="1">
      <alignment horizontal="right"/>
    </xf>
    <xf numFmtId="5" fontId="7" fillId="0" borderId="0" xfId="1" applyNumberFormat="1" applyFont="1" applyBorder="1" applyAlignment="1" applyProtection="1">
      <alignment horizontal="center"/>
    </xf>
    <xf numFmtId="5" fontId="7" fillId="0" borderId="0" xfId="0" applyNumberFormat="1" applyFont="1" applyBorder="1" applyAlignment="1" applyProtection="1">
      <alignment horizontal="center"/>
    </xf>
    <xf numFmtId="5" fontId="7" fillId="0" borderId="0" xfId="0" applyNumberFormat="1" applyFont="1" applyFill="1" applyBorder="1" applyAlignment="1" applyProtection="1">
      <alignment horizontal="center"/>
    </xf>
    <xf numFmtId="164" fontId="8" fillId="0" borderId="10" xfId="0" applyNumberFormat="1" applyFont="1" applyBorder="1"/>
    <xf numFmtId="164" fontId="21" fillId="0" borderId="10" xfId="0" applyNumberFormat="1" applyFont="1" applyBorder="1" applyAlignment="1">
      <alignment horizontal="center"/>
    </xf>
    <xf numFmtId="164" fontId="8" fillId="4" borderId="0" xfId="0" applyNumberFormat="1" applyFont="1" applyFill="1"/>
    <xf numFmtId="0" fontId="3" fillId="4" borderId="0" xfId="0" applyFont="1" applyFill="1" applyAlignment="1">
      <alignment horizontal="center"/>
    </xf>
    <xf numFmtId="0" fontId="15" fillId="4" borderId="0" xfId="0" applyFont="1" applyFill="1" applyAlignment="1">
      <alignment horizontal="center"/>
    </xf>
    <xf numFmtId="0" fontId="3" fillId="4" borderId="0" xfId="0" applyFont="1" applyFill="1"/>
    <xf numFmtId="0" fontId="0" fillId="4" borderId="0" xfId="0" applyFill="1"/>
    <xf numFmtId="0" fontId="14" fillId="4" borderId="0" xfId="0" applyFont="1" applyFill="1" applyAlignment="1">
      <alignment horizontal="center"/>
    </xf>
    <xf numFmtId="164" fontId="0" fillId="4" borderId="0" xfId="0" applyNumberFormat="1" applyFill="1"/>
    <xf numFmtId="0" fontId="0" fillId="4" borderId="0" xfId="0" applyNumberFormat="1" applyFill="1" applyAlignment="1"/>
    <xf numFmtId="164" fontId="2" fillId="4" borderId="0" xfId="0" applyNumberFormat="1" applyFont="1" applyFill="1"/>
    <xf numFmtId="164" fontId="16" fillId="4" borderId="0" xfId="0" applyNumberFormat="1" applyFont="1" applyFill="1" applyAlignment="1">
      <alignment horizontal="center"/>
    </xf>
    <xf numFmtId="0" fontId="2" fillId="4" borderId="0" xfId="0" applyFont="1" applyFill="1"/>
    <xf numFmtId="165" fontId="0" fillId="4" borderId="0" xfId="0" applyNumberFormat="1" applyFill="1"/>
    <xf numFmtId="0" fontId="2" fillId="0" borderId="10" xfId="0" applyFont="1" applyBorder="1"/>
    <xf numFmtId="0" fontId="0" fillId="0" borderId="10" xfId="0" applyBorder="1"/>
    <xf numFmtId="165" fontId="0" fillId="0" borderId="10" xfId="0" applyNumberFormat="1" applyBorder="1"/>
    <xf numFmtId="165" fontId="3" fillId="4" borderId="0" xfId="0" applyNumberFormat="1" applyFont="1" applyFill="1"/>
    <xf numFmtId="0" fontId="3" fillId="4" borderId="0" xfId="0" applyNumberFormat="1" applyFont="1" applyFill="1"/>
    <xf numFmtId="0" fontId="3" fillId="0" borderId="10" xfId="0" applyFont="1" applyBorder="1"/>
    <xf numFmtId="165" fontId="3" fillId="0" borderId="10" xfId="0" applyNumberFormat="1" applyFont="1" applyBorder="1"/>
    <xf numFmtId="0" fontId="3" fillId="0" borderId="10" xfId="0" applyNumberFormat="1" applyFont="1" applyBorder="1"/>
    <xf numFmtId="0" fontId="2" fillId="4" borderId="0" xfId="0" applyFont="1" applyFill="1" applyBorder="1" applyAlignment="1">
      <alignment horizontal="left"/>
    </xf>
    <xf numFmtId="0" fontId="3" fillId="4" borderId="0" xfId="0" applyFont="1" applyFill="1" applyBorder="1" applyAlignment="1">
      <alignment horizontal="center"/>
    </xf>
    <xf numFmtId="10" fontId="3" fillId="4" borderId="0" xfId="0" applyNumberFormat="1" applyFont="1" applyFill="1" applyBorder="1" applyAlignment="1">
      <alignment horizontal="center"/>
    </xf>
    <xf numFmtId="3" fontId="2" fillId="0" borderId="10" xfId="0" applyNumberFormat="1" applyFont="1" applyBorder="1"/>
    <xf numFmtId="10" fontId="1" fillId="0" borderId="10" xfId="0" applyNumberFormat="1" applyFont="1" applyFill="1" applyBorder="1" applyAlignment="1">
      <alignment horizontal="center"/>
    </xf>
    <xf numFmtId="0" fontId="0" fillId="6" borderId="0" xfId="0" applyFill="1"/>
    <xf numFmtId="165" fontId="0" fillId="6" borderId="0" xfId="0" applyNumberFormat="1" applyFill="1"/>
    <xf numFmtId="165" fontId="1" fillId="6" borderId="0" xfId="0" applyNumberFormat="1" applyFont="1" applyFill="1"/>
    <xf numFmtId="0" fontId="12" fillId="4" borderId="0" xfId="0" applyFont="1" applyFill="1" applyAlignment="1">
      <alignment wrapText="1"/>
    </xf>
    <xf numFmtId="165" fontId="11" fillId="4" borderId="0" xfId="0" applyNumberFormat="1" applyFont="1" applyFill="1"/>
    <xf numFmtId="167" fontId="3" fillId="4" borderId="0" xfId="0" applyNumberFormat="1" applyFont="1" applyFill="1"/>
    <xf numFmtId="0" fontId="3" fillId="4" borderId="0" xfId="3" applyFont="1" applyFill="1"/>
    <xf numFmtId="165" fontId="3" fillId="4" borderId="0" xfId="6" applyNumberFormat="1" applyFont="1" applyFill="1"/>
    <xf numFmtId="0" fontId="3" fillId="4" borderId="0" xfId="6" applyFont="1" applyFill="1"/>
    <xf numFmtId="0" fontId="0" fillId="0" borderId="0" xfId="0" applyFill="1"/>
    <xf numFmtId="0" fontId="7" fillId="0" borderId="0" xfId="0" applyFont="1" applyFill="1"/>
    <xf numFmtId="165" fontId="13" fillId="0" borderId="10" xfId="0" applyNumberFormat="1" applyFont="1" applyBorder="1"/>
    <xf numFmtId="0" fontId="3" fillId="0" borderId="10" xfId="3" applyFont="1" applyBorder="1"/>
    <xf numFmtId="165" fontId="1" fillId="0" borderId="10" xfId="0" applyNumberFormat="1" applyFont="1" applyBorder="1"/>
    <xf numFmtId="165" fontId="3" fillId="0" borderId="10" xfId="6" applyNumberFormat="1" applyFont="1" applyBorder="1"/>
    <xf numFmtId="0" fontId="3" fillId="0" borderId="10" xfId="6" applyFont="1" applyBorder="1"/>
    <xf numFmtId="0" fontId="8" fillId="6" borderId="0" xfId="0" applyFont="1" applyFill="1"/>
    <xf numFmtId="0" fontId="26" fillId="6" borderId="0" xfId="0" applyFont="1" applyFill="1"/>
    <xf numFmtId="0" fontId="0" fillId="0" borderId="0" xfId="0" applyFont="1"/>
    <xf numFmtId="0" fontId="27" fillId="0" borderId="0" xfId="0" applyFont="1"/>
    <xf numFmtId="44" fontId="2" fillId="4" borderId="2" xfId="0" applyNumberFormat="1" applyFont="1" applyFill="1" applyBorder="1" applyAlignment="1" applyProtection="1">
      <alignment horizontal="left"/>
    </xf>
    <xf numFmtId="5" fontId="7" fillId="4" borderId="2" xfId="0" applyNumberFormat="1" applyFont="1" applyFill="1" applyBorder="1" applyAlignment="1" applyProtection="1">
      <alignment horizontal="center"/>
    </xf>
    <xf numFmtId="44" fontId="2" fillId="7" borderId="2" xfId="0" applyNumberFormat="1" applyFont="1" applyFill="1" applyBorder="1" applyAlignment="1" applyProtection="1">
      <alignment horizontal="right"/>
    </xf>
    <xf numFmtId="5" fontId="7" fillId="7" borderId="2" xfId="0" applyNumberFormat="1" applyFont="1" applyFill="1" applyBorder="1" applyAlignment="1" applyProtection="1">
      <alignment horizontal="center"/>
    </xf>
    <xf numFmtId="44" fontId="2" fillId="0" borderId="2" xfId="0" applyNumberFormat="1" applyFont="1" applyBorder="1" applyAlignment="1" applyProtection="1">
      <alignment horizontal="right" wrapText="1"/>
    </xf>
    <xf numFmtId="44" fontId="2" fillId="4" borderId="2" xfId="0" applyNumberFormat="1" applyFont="1" applyFill="1" applyBorder="1" applyAlignment="1" applyProtection="1">
      <alignment horizontal="right"/>
    </xf>
    <xf numFmtId="5" fontId="2" fillId="0" borderId="2" xfId="0" applyNumberFormat="1" applyFont="1" applyBorder="1" applyAlignment="1" applyProtection="1">
      <alignment horizontal="center"/>
    </xf>
    <xf numFmtId="164" fontId="2" fillId="4" borderId="2" xfId="0" applyNumberFormat="1" applyFont="1" applyFill="1" applyBorder="1" applyAlignment="1" applyProtection="1">
      <alignment horizontal="center"/>
    </xf>
    <xf numFmtId="5" fontId="2" fillId="4" borderId="2" xfId="0" applyNumberFormat="1" applyFont="1" applyFill="1" applyBorder="1" applyAlignment="1" applyProtection="1">
      <alignment horizontal="center"/>
    </xf>
    <xf numFmtId="5" fontId="2" fillId="0" borderId="2" xfId="1" applyNumberFormat="1" applyFont="1" applyBorder="1" applyAlignment="1" applyProtection="1">
      <alignment horizontal="center"/>
    </xf>
    <xf numFmtId="5" fontId="2" fillId="0" borderId="2" xfId="0" applyNumberFormat="1" applyFont="1" applyFill="1" applyBorder="1" applyAlignment="1" applyProtection="1">
      <alignment horizontal="center"/>
    </xf>
    <xf numFmtId="0" fontId="3" fillId="0" borderId="9" xfId="0" applyFont="1" applyBorder="1" applyAlignment="1">
      <alignment horizontal="center"/>
    </xf>
    <xf numFmtId="0" fontId="3" fillId="4" borderId="7" xfId="0" applyFont="1" applyFill="1" applyBorder="1" applyAlignment="1">
      <alignment horizontal="center"/>
    </xf>
    <xf numFmtId="164" fontId="0" fillId="0" borderId="7" xfId="0" applyNumberFormat="1" applyBorder="1"/>
    <xf numFmtId="0" fontId="17" fillId="0" borderId="9" xfId="0" applyFont="1" applyFill="1" applyBorder="1" applyAlignment="1">
      <alignment horizontal="center"/>
    </xf>
    <xf numFmtId="166" fontId="0" fillId="0" borderId="7" xfId="0" applyNumberFormat="1" applyBorder="1"/>
    <xf numFmtId="0" fontId="8" fillId="3" borderId="0" xfId="0" applyFont="1" applyFill="1"/>
    <xf numFmtId="0" fontId="0" fillId="3" borderId="0" xfId="0" applyFill="1"/>
    <xf numFmtId="0" fontId="14" fillId="3" borderId="0" xfId="0" applyFont="1" applyFill="1" applyAlignment="1">
      <alignment horizontal="center"/>
    </xf>
    <xf numFmtId="0" fontId="2" fillId="3" borderId="0" xfId="0" applyFont="1" applyFill="1"/>
    <xf numFmtId="164" fontId="0" fillId="3" borderId="0" xfId="0" applyNumberFormat="1" applyFill="1"/>
    <xf numFmtId="10" fontId="0" fillId="3" borderId="0" xfId="0" applyNumberFormat="1" applyFill="1"/>
    <xf numFmtId="0" fontId="4" fillId="0" borderId="0" xfId="0" applyFont="1" applyAlignment="1">
      <alignment wrapText="1"/>
    </xf>
    <xf numFmtId="0" fontId="3" fillId="6" borderId="0" xfId="0" applyFont="1" applyFill="1"/>
    <xf numFmtId="0" fontId="3" fillId="0" borderId="0" xfId="0" applyFont="1" applyBorder="1"/>
    <xf numFmtId="167" fontId="3" fillId="0" borderId="0" xfId="3" applyNumberFormat="1" applyFont="1" applyBorder="1"/>
    <xf numFmtId="0" fontId="3" fillId="0" borderId="0" xfId="3" applyFont="1" applyBorder="1"/>
    <xf numFmtId="165" fontId="1" fillId="0" borderId="0" xfId="0" applyNumberFormat="1" applyFont="1" applyBorder="1"/>
    <xf numFmtId="0" fontId="0" fillId="0" borderId="0" xfId="0" applyBorder="1"/>
    <xf numFmtId="165" fontId="3" fillId="0" borderId="0" xfId="0" applyNumberFormat="1" applyFont="1" applyBorder="1"/>
    <xf numFmtId="0" fontId="2" fillId="0" borderId="0" xfId="0" applyFont="1" applyBorder="1"/>
    <xf numFmtId="165" fontId="0" fillId="0" borderId="0" xfId="0" applyNumberFormat="1" applyBorder="1"/>
    <xf numFmtId="165" fontId="3" fillId="0" borderId="0" xfId="6" applyNumberFormat="1" applyFont="1" applyBorder="1"/>
    <xf numFmtId="0" fontId="3" fillId="0" borderId="0" xfId="6" applyFont="1" applyBorder="1"/>
    <xf numFmtId="0" fontId="30" fillId="5" borderId="0" xfId="0" applyFont="1" applyFill="1"/>
    <xf numFmtId="0" fontId="27" fillId="3" borderId="0" xfId="0" applyFont="1" applyFill="1"/>
    <xf numFmtId="1" fontId="0" fillId="0" borderId="0" xfId="0" applyNumberFormat="1"/>
    <xf numFmtId="1" fontId="0" fillId="0" borderId="10" xfId="0" applyNumberFormat="1" applyBorder="1"/>
    <xf numFmtId="1" fontId="0" fillId="4" borderId="0" xfId="0" applyNumberFormat="1" applyFill="1"/>
    <xf numFmtId="165" fontId="3" fillId="0" borderId="0" xfId="3" applyNumberFormat="1" applyFont="1"/>
    <xf numFmtId="165" fontId="3" fillId="0" borderId="10" xfId="3" applyNumberFormat="1" applyFont="1" applyBorder="1"/>
    <xf numFmtId="165" fontId="3" fillId="4" borderId="0" xfId="3" applyNumberFormat="1" applyFont="1" applyFill="1"/>
    <xf numFmtId="165" fontId="3" fillId="0" borderId="0" xfId="3" applyNumberFormat="1" applyFont="1" applyBorder="1"/>
    <xf numFmtId="0" fontId="7" fillId="0" borderId="0" xfId="0" applyFont="1" applyAlignment="1">
      <alignment horizontal="center"/>
    </xf>
    <xf numFmtId="44" fontId="2" fillId="0" borderId="0" xfId="0" applyNumberFormat="1" applyFont="1" applyBorder="1" applyAlignment="1">
      <alignment horizontal="center"/>
    </xf>
    <xf numFmtId="44" fontId="10" fillId="0" borderId="14" xfId="0" applyNumberFormat="1" applyFont="1" applyBorder="1" applyAlignment="1">
      <alignment horizontal="right"/>
    </xf>
    <xf numFmtId="0" fontId="1" fillId="0" borderId="0" xfId="0" applyFont="1" applyBorder="1" applyAlignment="1" applyProtection="1">
      <alignment horizontal="center"/>
      <protection locked="0"/>
    </xf>
    <xf numFmtId="0" fontId="1" fillId="0" borderId="0" xfId="0" applyFont="1" applyFill="1" applyBorder="1" applyAlignment="1" applyProtection="1">
      <alignment horizontal="center"/>
      <protection locked="0"/>
    </xf>
    <xf numFmtId="164" fontId="0" fillId="0" borderId="0" xfId="0" applyNumberFormat="1" applyProtection="1">
      <protection locked="0"/>
    </xf>
    <xf numFmtId="0" fontId="2" fillId="0" borderId="10" xfId="0" applyFont="1" applyBorder="1" applyProtection="1"/>
    <xf numFmtId="165" fontId="3" fillId="0" borderId="11" xfId="0" applyNumberFormat="1" applyFont="1" applyBorder="1" applyAlignment="1" applyProtection="1">
      <alignment horizontal="center"/>
    </xf>
    <xf numFmtId="2" fontId="7" fillId="0" borderId="10" xfId="0" applyNumberFormat="1" applyFont="1" applyBorder="1" applyAlignment="1" applyProtection="1">
      <alignment horizontal="center"/>
    </xf>
    <xf numFmtId="3" fontId="2" fillId="0" borderId="10" xfId="0" applyNumberFormat="1" applyFont="1" applyBorder="1" applyProtection="1"/>
    <xf numFmtId="3" fontId="2" fillId="0" borderId="11" xfId="0" applyNumberFormat="1" applyFont="1" applyBorder="1" applyProtection="1"/>
    <xf numFmtId="10" fontId="1" fillId="0" borderId="10" xfId="0" applyNumberFormat="1" applyFont="1" applyFill="1" applyBorder="1" applyAlignment="1" applyProtection="1">
      <alignment horizontal="center"/>
    </xf>
    <xf numFmtId="0" fontId="2" fillId="0" borderId="0" xfId="0" applyFont="1" applyProtection="1"/>
    <xf numFmtId="0" fontId="3" fillId="0" borderId="7" xfId="0" applyFont="1" applyBorder="1" applyAlignment="1" applyProtection="1">
      <alignment horizontal="center"/>
    </xf>
    <xf numFmtId="2" fontId="7" fillId="0" borderId="0" xfId="0" applyNumberFormat="1" applyFont="1" applyBorder="1" applyAlignment="1" applyProtection="1">
      <alignment horizontal="center"/>
    </xf>
    <xf numFmtId="10" fontId="1"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3" fillId="0" borderId="7" xfId="0" applyFont="1" applyFill="1" applyBorder="1" applyAlignment="1" applyProtection="1">
      <alignment horizontal="center"/>
    </xf>
    <xf numFmtId="164" fontId="2" fillId="0" borderId="11" xfId="0" applyNumberFormat="1" applyFont="1" applyBorder="1" applyProtection="1"/>
    <xf numFmtId="0" fontId="0" fillId="0" borderId="0" xfId="0" applyProtection="1"/>
    <xf numFmtId="164" fontId="0" fillId="0" borderId="0" xfId="0" applyNumberFormat="1" applyProtection="1"/>
    <xf numFmtId="164" fontId="0" fillId="0" borderId="7" xfId="0" applyNumberFormat="1" applyBorder="1" applyProtection="1"/>
    <xf numFmtId="0" fontId="0" fillId="0" borderId="7" xfId="0" applyBorder="1" applyProtection="1"/>
    <xf numFmtId="164" fontId="2" fillId="0" borderId="7" xfId="0" applyNumberFormat="1" applyFont="1" applyBorder="1" applyProtection="1"/>
    <xf numFmtId="3" fontId="2" fillId="0" borderId="0" xfId="0" applyNumberFormat="1" applyFont="1" applyProtection="1"/>
    <xf numFmtId="3" fontId="2" fillId="0" borderId="7" xfId="0" applyNumberFormat="1" applyFont="1" applyBorder="1" applyProtection="1"/>
    <xf numFmtId="10" fontId="0" fillId="0" borderId="0" xfId="0" applyNumberFormat="1" applyProtection="1"/>
    <xf numFmtId="166" fontId="0" fillId="0" borderId="7" xfId="0" applyNumberFormat="1" applyBorder="1" applyProtection="1"/>
    <xf numFmtId="0" fontId="2" fillId="4" borderId="0" xfId="0" applyFont="1" applyFill="1" applyProtection="1"/>
    <xf numFmtId="0" fontId="0" fillId="4" borderId="0" xfId="0" applyFill="1" applyProtection="1"/>
    <xf numFmtId="0" fontId="0" fillId="4" borderId="7" xfId="0" applyFill="1" applyBorder="1" applyProtection="1"/>
    <xf numFmtId="2" fontId="7" fillId="4" borderId="0" xfId="0" applyNumberFormat="1" applyFont="1" applyFill="1" applyBorder="1" applyAlignment="1" applyProtection="1">
      <alignment horizontal="center"/>
    </xf>
    <xf numFmtId="10" fontId="1" fillId="4" borderId="0" xfId="0" applyNumberFormat="1" applyFont="1" applyFill="1" applyBorder="1" applyAlignment="1" applyProtection="1">
      <alignment horizontal="center"/>
    </xf>
    <xf numFmtId="9" fontId="0" fillId="4" borderId="0" xfId="0" applyNumberFormat="1" applyFill="1" applyProtection="1"/>
    <xf numFmtId="164" fontId="0" fillId="4" borderId="7" xfId="0" applyNumberFormat="1" applyFill="1" applyBorder="1" applyProtection="1"/>
    <xf numFmtId="3" fontId="0" fillId="4" borderId="0" xfId="0" applyNumberFormat="1" applyFill="1" applyProtection="1"/>
    <xf numFmtId="0" fontId="0" fillId="0" borderId="0" xfId="0" applyNumberFormat="1" applyAlignment="1" applyProtection="1">
      <protection locked="0"/>
    </xf>
    <xf numFmtId="0" fontId="3" fillId="0" borderId="10" xfId="0" applyFont="1" applyBorder="1" applyProtection="1"/>
    <xf numFmtId="165" fontId="3" fillId="0" borderId="10" xfId="6" applyNumberFormat="1" applyFont="1" applyBorder="1" applyProtection="1"/>
    <xf numFmtId="0" fontId="3" fillId="0" borderId="10" xfId="6" applyFont="1" applyBorder="1" applyProtection="1"/>
    <xf numFmtId="0" fontId="0" fillId="0" borderId="0" xfId="0" applyProtection="1">
      <protection locked="0"/>
    </xf>
    <xf numFmtId="164" fontId="7" fillId="11" borderId="0" xfId="0" applyNumberFormat="1" applyFont="1" applyFill="1" applyBorder="1" applyAlignment="1" applyProtection="1">
      <alignment horizontal="right"/>
      <protection locked="0"/>
    </xf>
    <xf numFmtId="164" fontId="4" fillId="11" borderId="1" xfId="0" applyNumberFormat="1" applyFont="1" applyFill="1" applyBorder="1" applyAlignment="1">
      <alignment horizontal="center" wrapText="1"/>
    </xf>
    <xf numFmtId="10" fontId="4" fillId="11" borderId="1" xfId="0" applyNumberFormat="1" applyFont="1" applyFill="1" applyBorder="1" applyAlignment="1">
      <alignment horizontal="center" wrapText="1"/>
    </xf>
    <xf numFmtId="10" fontId="7" fillId="11" borderId="0" xfId="0" applyNumberFormat="1" applyFont="1" applyFill="1" applyBorder="1" applyAlignment="1" applyProtection="1">
      <alignment horizontal="center"/>
      <protection locked="0"/>
    </xf>
    <xf numFmtId="0" fontId="33" fillId="11" borderId="1" xfId="0" applyFont="1" applyFill="1" applyBorder="1" applyAlignment="1">
      <alignment horizontal="center" wrapText="1"/>
    </xf>
    <xf numFmtId="4" fontId="0" fillId="11" borderId="0" xfId="0" applyNumberFormat="1" applyFill="1" applyProtection="1">
      <protection locked="0"/>
    </xf>
    <xf numFmtId="0" fontId="14" fillId="6" borderId="0" xfId="0" applyFont="1" applyFill="1" applyAlignment="1">
      <alignment horizontal="center"/>
    </xf>
    <xf numFmtId="0" fontId="2" fillId="0" borderId="2" xfId="50" applyFont="1" applyFill="1" applyBorder="1" applyAlignment="1">
      <alignment horizontal="right" vertical="center" wrapText="1"/>
    </xf>
    <xf numFmtId="6" fontId="2" fillId="0" borderId="2" xfId="0" applyNumberFormat="1" applyFont="1" applyBorder="1" applyAlignment="1">
      <alignment horizontal="right"/>
    </xf>
    <xf numFmtId="6" fontId="2" fillId="0" borderId="2" xfId="0" applyNumberFormat="1" applyFont="1" applyBorder="1"/>
    <xf numFmtId="0" fontId="2" fillId="0" borderId="2" xfId="0" applyFont="1" applyBorder="1" applyAlignment="1">
      <alignment horizontal="right"/>
    </xf>
    <xf numFmtId="8" fontId="2" fillId="0" borderId="2" xfId="0" applyNumberFormat="1" applyFont="1" applyBorder="1"/>
    <xf numFmtId="0" fontId="3" fillId="0" borderId="0" xfId="0" applyFont="1" applyAlignment="1">
      <alignment horizontal="center" wrapText="1"/>
    </xf>
    <xf numFmtId="6" fontId="2" fillId="0" borderId="0" xfId="0" applyNumberFormat="1" applyFont="1" applyBorder="1" applyAlignment="1">
      <alignment horizontal="right"/>
    </xf>
    <xf numFmtId="165" fontId="2" fillId="0" borderId="0" xfId="0" applyNumberFormat="1" applyFont="1" applyBorder="1" applyAlignment="1">
      <alignment horizontal="center" vertical="center"/>
    </xf>
    <xf numFmtId="6" fontId="2" fillId="0" borderId="0" xfId="0" applyNumberFormat="1" applyFont="1" applyBorder="1"/>
    <xf numFmtId="164" fontId="8" fillId="0" borderId="1" xfId="0" applyNumberFormat="1" applyFont="1" applyBorder="1"/>
    <xf numFmtId="164" fontId="20" fillId="0" borderId="1" xfId="0" applyNumberFormat="1" applyFont="1" applyBorder="1" applyAlignment="1">
      <alignment horizontal="center"/>
    </xf>
    <xf numFmtId="164" fontId="0" fillId="0" borderId="16" xfId="0" applyNumberFormat="1" applyBorder="1" applyProtection="1">
      <protection locked="0"/>
    </xf>
    <xf numFmtId="0" fontId="0" fillId="11" borderId="16" xfId="0" applyNumberFormat="1" applyFill="1" applyBorder="1" applyAlignment="1" applyProtection="1">
      <protection locked="0"/>
    </xf>
    <xf numFmtId="164" fontId="0" fillId="0" borderId="16" xfId="0" applyNumberFormat="1" applyBorder="1"/>
    <xf numFmtId="164" fontId="14" fillId="2" borderId="16" xfId="0" applyNumberFormat="1" applyFont="1" applyFill="1" applyBorder="1" applyAlignment="1">
      <alignment horizontal="center"/>
    </xf>
    <xf numFmtId="164" fontId="1" fillId="2" borderId="16" xfId="0" applyNumberFormat="1" applyFont="1" applyFill="1" applyBorder="1" applyAlignment="1">
      <alignment horizontal="right"/>
    </xf>
    <xf numFmtId="164" fontId="1" fillId="0" borderId="16" xfId="0" applyNumberFormat="1" applyFont="1" applyBorder="1" applyAlignment="1">
      <alignment horizontal="right"/>
    </xf>
    <xf numFmtId="164" fontId="0" fillId="11" borderId="16" xfId="0" applyNumberFormat="1" applyFill="1" applyBorder="1" applyProtection="1">
      <protection locked="0"/>
    </xf>
    <xf numFmtId="0" fontId="0" fillId="2" borderId="16" xfId="0" applyNumberFormat="1" applyFill="1" applyBorder="1" applyAlignment="1" applyProtection="1">
      <protection locked="0"/>
    </xf>
    <xf numFmtId="0" fontId="0" fillId="12" borderId="16" xfId="0" applyNumberFormat="1" applyFill="1" applyBorder="1" applyAlignment="1" applyProtection="1">
      <protection locked="0"/>
    </xf>
    <xf numFmtId="0" fontId="0" fillId="0" borderId="16" xfId="0" applyFont="1" applyBorder="1" applyAlignment="1" applyProtection="1">
      <alignment wrapText="1"/>
      <protection locked="0"/>
    </xf>
    <xf numFmtId="6" fontId="3" fillId="11" borderId="16" xfId="0" applyNumberFormat="1" applyFont="1" applyFill="1" applyBorder="1" applyProtection="1">
      <protection locked="0"/>
    </xf>
    <xf numFmtId="0" fontId="3" fillId="11" borderId="16" xfId="0" applyNumberFormat="1" applyFont="1" applyFill="1" applyBorder="1" applyAlignment="1" applyProtection="1">
      <protection locked="0"/>
    </xf>
    <xf numFmtId="6" fontId="3" fillId="0" borderId="16" xfId="0" applyNumberFormat="1" applyFont="1" applyBorder="1" applyProtection="1">
      <protection locked="0"/>
    </xf>
    <xf numFmtId="0" fontId="3" fillId="0" borderId="16" xfId="0" applyNumberFormat="1" applyFont="1" applyBorder="1" applyAlignment="1" applyProtection="1">
      <protection locked="0"/>
    </xf>
    <xf numFmtId="164" fontId="14" fillId="0" borderId="16" xfId="0" applyNumberFormat="1" applyFont="1" applyBorder="1" applyAlignment="1">
      <alignment horizontal="center"/>
    </xf>
    <xf numFmtId="0" fontId="3" fillId="11" borderId="0" xfId="0" applyFont="1" applyFill="1" applyProtection="1">
      <protection locked="0"/>
    </xf>
    <xf numFmtId="165" fontId="3" fillId="11" borderId="0" xfId="0" applyNumberFormat="1" applyFont="1" applyFill="1" applyProtection="1">
      <protection locked="0"/>
    </xf>
    <xf numFmtId="0" fontId="0" fillId="11" borderId="0" xfId="0" applyFill="1" applyProtection="1">
      <protection locked="0"/>
    </xf>
    <xf numFmtId="165" fontId="0" fillId="11" borderId="0" xfId="0" applyNumberFormat="1" applyFill="1" applyProtection="1">
      <protection locked="0"/>
    </xf>
    <xf numFmtId="1" fontId="0" fillId="11" borderId="0" xfId="0" applyNumberFormat="1" applyFill="1" applyProtection="1">
      <protection locked="0"/>
    </xf>
    <xf numFmtId="0" fontId="1" fillId="11" borderId="0" xfId="0" applyFont="1" applyFill="1" applyProtection="1">
      <protection locked="0"/>
    </xf>
    <xf numFmtId="0" fontId="1" fillId="11" borderId="0" xfId="0" applyFont="1" applyFill="1" applyAlignment="1" applyProtection="1">
      <alignment wrapText="1"/>
      <protection locked="0"/>
    </xf>
    <xf numFmtId="49" fontId="0" fillId="11" borderId="0" xfId="0" applyNumberFormat="1" applyFont="1" applyFill="1" applyBorder="1" applyAlignment="1" applyProtection="1">
      <alignment horizontal="center"/>
      <protection locked="0"/>
    </xf>
    <xf numFmtId="49" fontId="1" fillId="11" borderId="0" xfId="0" applyNumberFormat="1" applyFont="1" applyFill="1" applyBorder="1" applyAlignment="1" applyProtection="1">
      <alignment horizontal="center"/>
      <protection locked="0"/>
    </xf>
    <xf numFmtId="10" fontId="9" fillId="11" borderId="15" xfId="0" applyNumberFormat="1" applyFont="1" applyFill="1" applyBorder="1" applyAlignment="1" applyProtection="1">
      <alignment horizontal="center"/>
      <protection locked="0"/>
    </xf>
    <xf numFmtId="0" fontId="2" fillId="0" borderId="0" xfId="0" applyFont="1" applyFill="1" applyBorder="1" applyAlignment="1">
      <alignment horizontal="left"/>
    </xf>
    <xf numFmtId="0" fontId="2" fillId="9" borderId="2" xfId="50" applyFont="1" applyFill="1" applyBorder="1" applyAlignment="1">
      <alignment wrapText="1"/>
    </xf>
    <xf numFmtId="0" fontId="4" fillId="0" borderId="2" xfId="0" applyFont="1" applyBorder="1" applyAlignment="1">
      <alignment horizontal="center" wrapText="1"/>
    </xf>
    <xf numFmtId="0" fontId="2" fillId="8" borderId="2" xfId="50" applyFont="1" applyFill="1" applyBorder="1" applyAlignment="1">
      <alignment wrapText="1"/>
    </xf>
    <xf numFmtId="0" fontId="2" fillId="10" borderId="2" xfId="50" applyFont="1" applyFill="1" applyBorder="1" applyAlignment="1">
      <alignment horizontal="left" wrapText="1" indent="1"/>
    </xf>
    <xf numFmtId="0" fontId="2" fillId="0" borderId="2" xfId="0" applyFont="1" applyBorder="1" applyAlignment="1">
      <alignment horizontal="center" wrapText="1"/>
    </xf>
    <xf numFmtId="0" fontId="2" fillId="0" borderId="0" xfId="0" applyFont="1" applyFill="1" applyBorder="1" applyAlignment="1">
      <alignment horizontal="left" vertical="top"/>
    </xf>
    <xf numFmtId="1" fontId="2" fillId="7" borderId="2" xfId="0" applyNumberFormat="1" applyFont="1" applyFill="1" applyBorder="1" applyAlignment="1" applyProtection="1">
      <alignment horizontal="center"/>
    </xf>
    <xf numFmtId="5" fontId="2" fillId="11" borderId="2" xfId="0" applyNumberFormat="1" applyFont="1" applyFill="1" applyBorder="1" applyAlignment="1" applyProtection="1">
      <alignment horizontal="left"/>
      <protection locked="0"/>
    </xf>
    <xf numFmtId="5" fontId="2" fillId="11" borderId="2" xfId="0" applyNumberFormat="1" applyFont="1" applyFill="1" applyBorder="1" applyAlignment="1" applyProtection="1">
      <alignment horizontal="center"/>
      <protection locked="0"/>
    </xf>
    <xf numFmtId="164" fontId="0" fillId="11" borderId="0" xfId="0" applyNumberFormat="1" applyFill="1" applyProtection="1">
      <protection locked="0"/>
    </xf>
    <xf numFmtId="164" fontId="14" fillId="11" borderId="16" xfId="0" applyNumberFormat="1" applyFont="1" applyFill="1" applyBorder="1" applyAlignment="1" applyProtection="1">
      <alignment horizontal="center"/>
      <protection locked="0"/>
    </xf>
    <xf numFmtId="0" fontId="2" fillId="4" borderId="0" xfId="0" applyFont="1" applyFill="1" applyProtection="1">
      <protection locked="0"/>
    </xf>
    <xf numFmtId="0" fontId="3" fillId="4" borderId="0" xfId="0" applyFont="1" applyFill="1" applyProtection="1">
      <protection locked="0"/>
    </xf>
    <xf numFmtId="164" fontId="7" fillId="0" borderId="7" xfId="0" applyNumberFormat="1" applyFont="1" applyBorder="1" applyAlignment="1" applyProtection="1">
      <alignment horizontal="right"/>
    </xf>
    <xf numFmtId="164" fontId="0" fillId="0" borderId="9" xfId="0" applyNumberFormat="1" applyBorder="1" applyProtection="1"/>
    <xf numFmtId="0" fontId="1" fillId="11" borderId="0" xfId="0" applyFont="1" applyFill="1" applyBorder="1" applyAlignment="1" applyProtection="1">
      <alignment horizontal="center"/>
      <protection locked="0"/>
    </xf>
    <xf numFmtId="10" fontId="1" fillId="11" borderId="0" xfId="0" applyNumberFormat="1" applyFont="1" applyFill="1" applyBorder="1" applyAlignment="1" applyProtection="1">
      <alignment horizontal="center"/>
      <protection locked="0"/>
    </xf>
    <xf numFmtId="0" fontId="2" fillId="0" borderId="2" xfId="0" applyFont="1" applyFill="1" applyBorder="1" applyAlignment="1">
      <alignment horizontal="right"/>
    </xf>
    <xf numFmtId="6" fontId="2" fillId="0" borderId="2" xfId="0" applyNumberFormat="1" applyFont="1" applyFill="1" applyBorder="1" applyAlignment="1">
      <alignment horizontal="right"/>
    </xf>
    <xf numFmtId="0" fontId="0" fillId="11" borderId="16" xfId="0" applyFont="1" applyFill="1" applyBorder="1" applyAlignment="1" applyProtection="1">
      <alignment wrapText="1"/>
      <protection locked="0"/>
    </xf>
    <xf numFmtId="0" fontId="3" fillId="0" borderId="0" xfId="0" applyFont="1" applyAlignment="1">
      <alignment wrapText="1"/>
    </xf>
    <xf numFmtId="0" fontId="1" fillId="0" borderId="16" xfId="0" applyFont="1" applyBorder="1" applyAlignment="1" applyProtection="1">
      <alignment wrapText="1"/>
    </xf>
    <xf numFmtId="0" fontId="1" fillId="9" borderId="16" xfId="0" applyFont="1" applyFill="1" applyBorder="1" applyAlignment="1" applyProtection="1">
      <alignment wrapText="1"/>
    </xf>
    <xf numFmtId="0" fontId="1" fillId="8" borderId="16" xfId="0" applyFont="1" applyFill="1" applyBorder="1" applyAlignment="1" applyProtection="1">
      <alignment wrapText="1"/>
    </xf>
    <xf numFmtId="0" fontId="1" fillId="10" borderId="16" xfId="0" applyFont="1" applyFill="1" applyBorder="1" applyAlignment="1" applyProtection="1">
      <alignment wrapText="1"/>
    </xf>
    <xf numFmtId="0" fontId="37" fillId="11" borderId="1" xfId="0" applyFont="1" applyFill="1" applyBorder="1" applyAlignment="1">
      <alignment horizontal="center" wrapText="1"/>
    </xf>
    <xf numFmtId="0" fontId="4" fillId="11" borderId="1" xfId="0" applyFont="1" applyFill="1" applyBorder="1" applyAlignment="1">
      <alignment horizontal="center" wrapText="1"/>
    </xf>
    <xf numFmtId="49" fontId="2" fillId="4" borderId="0" xfId="0" applyNumberFormat="1" applyFont="1" applyFill="1" applyBorder="1" applyAlignment="1">
      <alignment horizontal="left"/>
    </xf>
    <xf numFmtId="164" fontId="3" fillId="4" borderId="0" xfId="0" applyNumberFormat="1" applyFont="1" applyFill="1" applyBorder="1" applyAlignment="1">
      <alignment horizontal="center"/>
    </xf>
    <xf numFmtId="9" fontId="7" fillId="11" borderId="0" xfId="0" applyNumberFormat="1" applyFont="1" applyFill="1" applyBorder="1" applyAlignment="1" applyProtection="1">
      <alignment horizontal="right"/>
      <protection locked="0"/>
    </xf>
    <xf numFmtId="9" fontId="0" fillId="11" borderId="0" xfId="0" applyNumberFormat="1" applyFill="1" applyProtection="1">
      <protection locked="0"/>
    </xf>
    <xf numFmtId="49" fontId="2" fillId="4" borderId="0" xfId="0" applyNumberFormat="1" applyFont="1" applyFill="1" applyProtection="1">
      <protection locked="0"/>
    </xf>
    <xf numFmtId="164" fontId="0" fillId="4" borderId="0" xfId="0" applyNumberFormat="1" applyFill="1" applyProtection="1">
      <protection locked="0"/>
    </xf>
    <xf numFmtId="49" fontId="2" fillId="12" borderId="10" xfId="0" applyNumberFormat="1" applyFont="1" applyFill="1" applyBorder="1" applyProtection="1">
      <protection locked="0"/>
    </xf>
    <xf numFmtId="164" fontId="2" fillId="12" borderId="10" xfId="0" applyNumberFormat="1" applyFont="1" applyFill="1" applyBorder="1" applyProtection="1">
      <protection locked="0"/>
    </xf>
    <xf numFmtId="9" fontId="2" fillId="12" borderId="10" xfId="0" applyNumberFormat="1" applyFont="1" applyFill="1" applyBorder="1" applyProtection="1"/>
    <xf numFmtId="49" fontId="2" fillId="12" borderId="0" xfId="0" applyNumberFormat="1" applyFont="1" applyFill="1" applyProtection="1">
      <protection locked="0"/>
    </xf>
    <xf numFmtId="164" fontId="2" fillId="12" borderId="0" xfId="0" applyNumberFormat="1" applyFont="1" applyFill="1" applyProtection="1">
      <protection locked="0"/>
    </xf>
    <xf numFmtId="9" fontId="2" fillId="12" borderId="0" xfId="0" applyNumberFormat="1" applyFont="1" applyFill="1" applyProtection="1"/>
    <xf numFmtId="49" fontId="0" fillId="12" borderId="0" xfId="0" applyNumberFormat="1" applyFill="1" applyProtection="1">
      <protection locked="0"/>
    </xf>
    <xf numFmtId="164" fontId="0" fillId="12" borderId="0" xfId="0" applyNumberFormat="1" applyFill="1" applyProtection="1">
      <protection locked="0"/>
    </xf>
    <xf numFmtId="9" fontId="0" fillId="12" borderId="0" xfId="0" applyNumberFormat="1" applyFill="1" applyProtection="1"/>
    <xf numFmtId="2" fontId="7" fillId="12" borderId="10" xfId="0" applyNumberFormat="1" applyFont="1" applyFill="1" applyBorder="1" applyAlignment="1" applyProtection="1">
      <alignment horizontal="center"/>
    </xf>
    <xf numFmtId="10" fontId="2" fillId="12" borderId="10" xfId="0" applyNumberFormat="1" applyFont="1" applyFill="1" applyBorder="1" applyProtection="1">
      <protection locked="0"/>
    </xf>
    <xf numFmtId="3" fontId="2" fillId="12" borderId="10" xfId="0" applyNumberFormat="1" applyFont="1" applyFill="1" applyBorder="1" applyProtection="1"/>
    <xf numFmtId="3" fontId="2" fillId="12" borderId="11" xfId="0" applyNumberFormat="1" applyFont="1" applyFill="1" applyBorder="1" applyProtection="1"/>
    <xf numFmtId="3" fontId="2" fillId="12" borderId="10" xfId="0" applyNumberFormat="1" applyFont="1" applyFill="1" applyBorder="1" applyProtection="1">
      <protection locked="0"/>
    </xf>
    <xf numFmtId="2" fontId="7" fillId="12" borderId="0" xfId="0" applyNumberFormat="1" applyFont="1" applyFill="1" applyBorder="1" applyAlignment="1" applyProtection="1">
      <alignment horizontal="center"/>
    </xf>
    <xf numFmtId="10" fontId="0" fillId="12" borderId="0" xfId="0" applyNumberFormat="1" applyFill="1" applyProtection="1">
      <protection locked="0"/>
    </xf>
    <xf numFmtId="164" fontId="0" fillId="12" borderId="0" xfId="0" applyNumberFormat="1" applyFill="1" applyProtection="1"/>
    <xf numFmtId="164" fontId="0" fillId="12" borderId="7" xfId="0" applyNumberFormat="1" applyFill="1" applyBorder="1" applyProtection="1"/>
    <xf numFmtId="10" fontId="7" fillId="4" borderId="0" xfId="0" applyNumberFormat="1" applyFont="1" applyFill="1" applyBorder="1" applyAlignment="1" applyProtection="1">
      <alignment horizontal="center"/>
      <protection locked="0"/>
    </xf>
    <xf numFmtId="4" fontId="0" fillId="4" borderId="0" xfId="0" applyNumberFormat="1" applyFill="1" applyProtection="1">
      <protection locked="0"/>
    </xf>
    <xf numFmtId="164" fontId="3" fillId="12" borderId="10" xfId="0" applyNumberFormat="1" applyFont="1" applyFill="1" applyBorder="1" applyAlignment="1" applyProtection="1">
      <alignment horizontal="center"/>
      <protection locked="0"/>
    </xf>
    <xf numFmtId="0" fontId="3" fillId="12" borderId="10" xfId="0" applyFont="1" applyFill="1" applyBorder="1" applyAlignment="1" applyProtection="1">
      <alignment horizontal="center"/>
    </xf>
    <xf numFmtId="164" fontId="3" fillId="12" borderId="0" xfId="0" applyNumberFormat="1" applyFont="1" applyFill="1" applyBorder="1" applyAlignment="1" applyProtection="1">
      <alignment horizontal="center"/>
      <protection locked="0"/>
    </xf>
    <xf numFmtId="0" fontId="3" fillId="12" borderId="0" xfId="0" applyFont="1" applyFill="1" applyBorder="1" applyAlignment="1" applyProtection="1">
      <alignment horizontal="center"/>
    </xf>
    <xf numFmtId="10" fontId="7" fillId="12" borderId="10" xfId="0" applyNumberFormat="1" applyFont="1" applyFill="1" applyBorder="1" applyAlignment="1" applyProtection="1">
      <alignment horizontal="center"/>
      <protection locked="0"/>
    </xf>
    <xf numFmtId="4" fontId="0" fillId="12" borderId="10" xfId="0" applyNumberFormat="1" applyFill="1" applyBorder="1" applyProtection="1">
      <protection locked="0"/>
    </xf>
    <xf numFmtId="10" fontId="7" fillId="12" borderId="0" xfId="0" applyNumberFormat="1" applyFont="1" applyFill="1" applyBorder="1" applyAlignment="1" applyProtection="1">
      <alignment horizontal="center"/>
      <protection locked="0"/>
    </xf>
    <xf numFmtId="0" fontId="3" fillId="12" borderId="7" xfId="0" applyFont="1" applyFill="1" applyBorder="1" applyAlignment="1" applyProtection="1">
      <alignment horizontal="center"/>
    </xf>
    <xf numFmtId="4" fontId="0" fillId="12" borderId="0" xfId="0" applyNumberFormat="1" applyFill="1" applyProtection="1">
      <protection locked="0"/>
    </xf>
    <xf numFmtId="10" fontId="3" fillId="4" borderId="0" xfId="0" applyNumberFormat="1" applyFont="1" applyFill="1" applyBorder="1" applyAlignment="1" applyProtection="1">
      <alignment horizontal="center"/>
      <protection locked="0"/>
    </xf>
    <xf numFmtId="0" fontId="3" fillId="4" borderId="0" xfId="0" applyFont="1" applyFill="1" applyBorder="1" applyAlignment="1" applyProtection="1">
      <alignment horizontal="center"/>
      <protection locked="0"/>
    </xf>
    <xf numFmtId="0" fontId="2" fillId="12" borderId="10" xfId="0" applyFont="1" applyFill="1" applyBorder="1" applyProtection="1">
      <protection locked="0"/>
    </xf>
    <xf numFmtId="164" fontId="2" fillId="12" borderId="10" xfId="0" applyNumberFormat="1" applyFont="1" applyFill="1" applyBorder="1" applyProtection="1"/>
    <xf numFmtId="3" fontId="2" fillId="12" borderId="10" xfId="0" applyNumberFormat="1" applyFont="1" applyFill="1" applyBorder="1"/>
    <xf numFmtId="3" fontId="2" fillId="12" borderId="0" xfId="0" applyNumberFormat="1" applyFont="1" applyFill="1" applyProtection="1"/>
    <xf numFmtId="3" fontId="2" fillId="12" borderId="7" xfId="0" applyNumberFormat="1" applyFont="1" applyFill="1" applyBorder="1" applyProtection="1"/>
    <xf numFmtId="164" fontId="2" fillId="12" borderId="11" xfId="0" applyNumberFormat="1" applyFont="1" applyFill="1" applyBorder="1" applyProtection="1"/>
    <xf numFmtId="3" fontId="0" fillId="12" borderId="0" xfId="0" applyNumberFormat="1" applyFill="1" applyProtection="1"/>
    <xf numFmtId="0" fontId="3" fillId="0" borderId="0" xfId="0" applyFont="1" applyProtection="1">
      <protection locked="0"/>
    </xf>
    <xf numFmtId="0" fontId="24" fillId="5" borderId="0" xfId="0" applyFont="1" applyFill="1" applyAlignment="1">
      <alignment horizontal="right"/>
    </xf>
    <xf numFmtId="0" fontId="7" fillId="11" borderId="0" xfId="0" applyFont="1" applyFill="1" applyProtection="1">
      <protection locked="0"/>
    </xf>
    <xf numFmtId="0" fontId="7" fillId="12" borderId="0" xfId="0" applyFont="1" applyFill="1" applyProtection="1">
      <protection locked="0"/>
    </xf>
    <xf numFmtId="0" fontId="3" fillId="0" borderId="0" xfId="0" applyFont="1" applyAlignment="1">
      <alignment horizontal="right"/>
    </xf>
    <xf numFmtId="0" fontId="16" fillId="0" borderId="0" xfId="0" applyFont="1" applyProtection="1">
      <protection locked="0"/>
    </xf>
    <xf numFmtId="0" fontId="25" fillId="0" borderId="0" xfId="0" applyFont="1" applyProtection="1">
      <protection locked="0"/>
    </xf>
    <xf numFmtId="0" fontId="1" fillId="0" borderId="0" xfId="0" applyFont="1" applyProtection="1">
      <protection locked="0"/>
    </xf>
    <xf numFmtId="0" fontId="0" fillId="6" borderId="0" xfId="0" applyFill="1" applyProtection="1">
      <protection locked="0"/>
    </xf>
    <xf numFmtId="0" fontId="23" fillId="0" borderId="0" xfId="0" applyFont="1" applyProtection="1">
      <protection locked="0"/>
    </xf>
    <xf numFmtId="0" fontId="31" fillId="0" borderId="0" xfId="0" applyFont="1" applyProtection="1">
      <protection locked="0"/>
    </xf>
    <xf numFmtId="0" fontId="11" fillId="0" borderId="0" xfId="0" applyFont="1" applyProtection="1">
      <protection locked="0"/>
    </xf>
    <xf numFmtId="44" fontId="2" fillId="0" borderId="0" xfId="0" applyNumberFormat="1" applyFont="1" applyAlignment="1">
      <alignment horizontal="left" wrapText="1"/>
    </xf>
    <xf numFmtId="0" fontId="0" fillId="0" borderId="0" xfId="0" applyAlignment="1">
      <alignment wrapText="1"/>
    </xf>
    <xf numFmtId="44" fontId="28" fillId="0" borderId="0" xfId="0" applyNumberFormat="1" applyFont="1" applyBorder="1" applyAlignment="1">
      <alignment horizontal="left"/>
    </xf>
    <xf numFmtId="44" fontId="29" fillId="0" borderId="0" xfId="0" applyNumberFormat="1" applyFont="1" applyBorder="1" applyAlignment="1">
      <alignment horizontal="left"/>
    </xf>
    <xf numFmtId="44" fontId="8" fillId="0" borderId="0" xfId="0" applyNumberFormat="1" applyFont="1" applyBorder="1" applyAlignment="1">
      <alignment horizontal="center"/>
    </xf>
    <xf numFmtId="0" fontId="7" fillId="0" borderId="0" xfId="0" applyFont="1" applyAlignment="1">
      <alignment horizontal="center"/>
    </xf>
    <xf numFmtId="44" fontId="3" fillId="11" borderId="12" xfId="0" applyNumberFormat="1" applyFont="1" applyFill="1" applyBorder="1" applyAlignment="1" applyProtection="1">
      <alignment horizontal="left"/>
      <protection locked="0"/>
    </xf>
    <xf numFmtId="44" fontId="3" fillId="11" borderId="13" xfId="0" applyNumberFormat="1" applyFont="1" applyFill="1" applyBorder="1" applyAlignment="1" applyProtection="1">
      <alignment horizontal="left"/>
      <protection locked="0"/>
    </xf>
    <xf numFmtId="44" fontId="32" fillId="0" borderId="0" xfId="0" applyNumberFormat="1" applyFont="1" applyAlignment="1">
      <alignment horizontal="center" wrapText="1"/>
    </xf>
    <xf numFmtId="0" fontId="4" fillId="0" borderId="0" xfId="0" applyFont="1" applyAlignment="1">
      <alignment horizontal="center" wrapText="1"/>
    </xf>
    <xf numFmtId="0" fontId="2" fillId="0" borderId="0" xfId="0" applyFont="1" applyAlignment="1">
      <alignment wrapText="1"/>
    </xf>
    <xf numFmtId="0" fontId="1" fillId="0" borderId="0" xfId="0" applyFont="1" applyAlignment="1">
      <alignment wrapText="1"/>
    </xf>
    <xf numFmtId="0" fontId="2" fillId="0" borderId="0" xfId="0" applyFont="1" applyAlignment="1">
      <alignment vertical="top" wrapText="1"/>
    </xf>
    <xf numFmtId="0" fontId="1" fillId="0" borderId="0" xfId="0" applyFont="1" applyAlignment="1">
      <alignment vertical="top" wrapText="1"/>
    </xf>
    <xf numFmtId="0" fontId="32" fillId="0" borderId="0" xfId="0" applyFont="1" applyAlignment="1">
      <alignment horizontal="center" wrapText="1"/>
    </xf>
    <xf numFmtId="10" fontId="17" fillId="0" borderId="0" xfId="0" applyNumberFormat="1" applyFont="1" applyFill="1" applyBorder="1" applyAlignment="1">
      <alignment horizontal="left"/>
    </xf>
    <xf numFmtId="165" fontId="2" fillId="0" borderId="2" xfId="0" applyNumberFormat="1" applyFont="1" applyBorder="1" applyAlignment="1">
      <alignment horizontal="center" vertical="center"/>
    </xf>
    <xf numFmtId="0" fontId="29" fillId="0" borderId="0" xfId="0" applyFont="1" applyAlignment="1">
      <alignment wrapText="1"/>
    </xf>
    <xf numFmtId="0" fontId="20" fillId="0" borderId="0" xfId="0" applyFont="1" applyAlignment="1">
      <alignment horizontal="center" wrapText="1"/>
    </xf>
    <xf numFmtId="0" fontId="36" fillId="0" borderId="0" xfId="0" applyFont="1" applyAlignment="1">
      <alignment horizontal="center" wrapText="1"/>
    </xf>
    <xf numFmtId="0" fontId="26" fillId="6" borderId="0" xfId="0" applyFont="1" applyFill="1" applyAlignment="1">
      <alignment wrapText="1"/>
    </xf>
    <xf numFmtId="0" fontId="4" fillId="0" borderId="0" xfId="0" applyFont="1" applyAlignment="1">
      <alignment wrapText="1"/>
    </xf>
    <xf numFmtId="165" fontId="1" fillId="11" borderId="0" xfId="0" applyNumberFormat="1" applyFont="1" applyFill="1" applyProtection="1">
      <protection locked="0"/>
    </xf>
    <xf numFmtId="0" fontId="1" fillId="11" borderId="0" xfId="0" applyNumberFormat="1" applyFont="1" applyFill="1" applyProtection="1">
      <protection locked="0"/>
    </xf>
    <xf numFmtId="0" fontId="1" fillId="11" borderId="0" xfId="3" applyFont="1" applyFill="1" applyProtection="1">
      <protection locked="0"/>
    </xf>
    <xf numFmtId="165" fontId="1" fillId="11" borderId="0" xfId="3" applyNumberFormat="1" applyFont="1" applyFill="1" applyProtection="1">
      <protection locked="0"/>
    </xf>
    <xf numFmtId="0" fontId="1" fillId="11" borderId="0" xfId="4" applyFont="1" applyFill="1" applyProtection="1">
      <protection locked="0"/>
    </xf>
    <xf numFmtId="0" fontId="1" fillId="11" borderId="0" xfId="5" applyFont="1" applyFill="1" applyProtection="1">
      <protection locked="0"/>
    </xf>
    <xf numFmtId="0" fontId="1" fillId="11" borderId="0" xfId="6" applyFont="1" applyFill="1" applyProtection="1">
      <protection locked="0"/>
    </xf>
    <xf numFmtId="165" fontId="1" fillId="11" borderId="0" xfId="6" applyNumberFormat="1" applyFont="1" applyFill="1" applyProtection="1">
      <protection locked="0"/>
    </xf>
  </cellXfs>
  <cellStyles count="5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cellStyle name="Hyperlink 2" xfId="50" xr:uid="{00000000-0005-0000-0000-00002B000000}"/>
    <cellStyle name="Normal" xfId="0" builtinId="0"/>
    <cellStyle name="Normal 2" xfId="2" xr:uid="{00000000-0005-0000-0000-00002D000000}"/>
    <cellStyle name="Normal 3" xfId="3" xr:uid="{00000000-0005-0000-0000-00002E000000}"/>
    <cellStyle name="Normal 4" xfId="4" xr:uid="{00000000-0005-0000-0000-00002F000000}"/>
    <cellStyle name="Normal 5" xfId="5" xr:uid="{00000000-0005-0000-0000-000030000000}"/>
    <cellStyle name="Normal 6" xfId="6" xr:uid="{00000000-0005-0000-0000-00003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457200</xdr:colOff>
      <xdr:row>62</xdr:row>
      <xdr:rowOff>19050</xdr:rowOff>
    </xdr:to>
    <xdr:pic>
      <xdr:nvPicPr>
        <xdr:cNvPr id="4" name="Picture 3" descr="How Course Releases Equate to Person Months.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0" y="0"/>
          <a:ext cx="7772400" cy="1005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0"/>
  <sheetViews>
    <sheetView workbookViewId="0">
      <selection activeCell="B5" sqref="B5:C5"/>
    </sheetView>
  </sheetViews>
  <sheetFormatPr defaultColWidth="8.86328125" defaultRowHeight="13"/>
  <cols>
    <col min="1" max="1" width="25.86328125" style="14" customWidth="1"/>
    <col min="2" max="2" width="20.7265625" style="14" customWidth="1"/>
    <col min="3" max="7" width="20.7265625" style="15" customWidth="1"/>
    <col min="8" max="12" width="8.86328125" style="59"/>
    <col min="13" max="16384" width="8.86328125" style="11"/>
  </cols>
  <sheetData>
    <row r="1" spans="1:13" ht="41.9" customHeight="1">
      <c r="A1" s="349" t="s">
        <v>130</v>
      </c>
      <c r="B1" s="349"/>
      <c r="C1" s="349"/>
      <c r="D1" s="349"/>
      <c r="E1" s="349"/>
      <c r="F1" s="349"/>
      <c r="G1" s="349"/>
    </row>
    <row r="3" spans="1:13" s="10" customFormat="1" ht="14.5">
      <c r="A3" s="343" t="s">
        <v>86</v>
      </c>
      <c r="B3" s="343"/>
      <c r="C3" s="344"/>
      <c r="D3" s="344"/>
      <c r="E3" s="344"/>
      <c r="F3" s="344"/>
      <c r="G3" s="344"/>
      <c r="H3" s="55"/>
      <c r="I3" s="55"/>
      <c r="J3" s="56"/>
      <c r="K3" s="56"/>
      <c r="L3" s="56"/>
      <c r="M3" s="9"/>
    </row>
    <row r="4" spans="1:13" s="10" customFormat="1" ht="15.5">
      <c r="A4" s="345" t="s">
        <v>65</v>
      </c>
      <c r="B4" s="345"/>
      <c r="C4" s="346"/>
      <c r="D4" s="346"/>
      <c r="E4" s="346"/>
      <c r="F4" s="346"/>
      <c r="G4" s="346"/>
      <c r="H4" s="55"/>
      <c r="I4" s="55"/>
      <c r="J4" s="56"/>
      <c r="K4" s="56"/>
      <c r="L4" s="56"/>
      <c r="M4" s="9"/>
    </row>
    <row r="5" spans="1:13" s="10" customFormat="1" ht="13.75" thickBot="1">
      <c r="A5" s="174" t="s">
        <v>87</v>
      </c>
      <c r="B5" s="347" t="s">
        <v>88</v>
      </c>
      <c r="C5" s="348"/>
      <c r="D5" s="173"/>
      <c r="E5" s="173"/>
      <c r="F5" s="173"/>
      <c r="G5" s="173"/>
      <c r="H5" s="55"/>
      <c r="I5" s="55"/>
      <c r="J5" s="56"/>
      <c r="K5" s="56"/>
      <c r="L5" s="56"/>
      <c r="M5" s="9"/>
    </row>
    <row r="6" spans="1:13" s="12" customFormat="1">
      <c r="A6" s="38"/>
      <c r="B6" s="39" t="s">
        <v>17</v>
      </c>
      <c r="C6" s="39" t="s">
        <v>18</v>
      </c>
      <c r="D6" s="40" t="s">
        <v>19</v>
      </c>
      <c r="E6" s="77" t="s">
        <v>27</v>
      </c>
      <c r="F6" s="77" t="s">
        <v>50</v>
      </c>
      <c r="G6" s="39" t="s">
        <v>20</v>
      </c>
      <c r="H6" s="57"/>
      <c r="I6" s="57"/>
      <c r="J6" s="58"/>
      <c r="K6" s="58"/>
      <c r="L6" s="58"/>
      <c r="M6" s="13"/>
    </row>
    <row r="7" spans="1:13" ht="20.149999999999999" customHeight="1">
      <c r="A7" s="130" t="s">
        <v>66</v>
      </c>
      <c r="B7" s="131">
        <f>'KSU Faculty'!Q12</f>
        <v>0</v>
      </c>
      <c r="C7" s="131">
        <f>'KSU Faculty'!Q21</f>
        <v>0</v>
      </c>
      <c r="D7" s="131">
        <f>'KSU Faculty'!Q30</f>
        <v>0</v>
      </c>
      <c r="E7" s="131">
        <f>'KSU Faculty'!Q39</f>
        <v>0</v>
      </c>
      <c r="F7" s="131">
        <f>'KSU Faculty'!Q48</f>
        <v>0</v>
      </c>
      <c r="G7" s="131">
        <f>SUM(B7:F7)</f>
        <v>0</v>
      </c>
    </row>
    <row r="8" spans="1:13" ht="20.149999999999999" customHeight="1">
      <c r="A8" s="38" t="s">
        <v>67</v>
      </c>
      <c r="B8" s="42">
        <f>'KSU Faculty'!R12</f>
        <v>0</v>
      </c>
      <c r="C8" s="42">
        <f>'KSU Faculty'!R21</f>
        <v>0</v>
      </c>
      <c r="D8" s="42">
        <f>'KSU Faculty'!R30</f>
        <v>0</v>
      </c>
      <c r="E8" s="78">
        <f>'KSU Faculty'!R39</f>
        <v>0</v>
      </c>
      <c r="F8" s="78">
        <f>'KSU Faculty'!R48</f>
        <v>0</v>
      </c>
      <c r="G8" s="42">
        <f>SUM(B8:F8)</f>
        <v>0</v>
      </c>
    </row>
    <row r="9" spans="1:13" ht="20.149999999999999" customHeight="1">
      <c r="A9" s="130" t="s">
        <v>68</v>
      </c>
      <c r="B9" s="131">
        <f>Other!D108</f>
        <v>0</v>
      </c>
      <c r="C9" s="131">
        <f>Other!D114</f>
        <v>0</v>
      </c>
      <c r="D9" s="131">
        <f>Other!D120</f>
        <v>0</v>
      </c>
      <c r="E9" s="131">
        <f>Other!D126</f>
        <v>0</v>
      </c>
      <c r="F9" s="131">
        <f>Other!D132</f>
        <v>0</v>
      </c>
      <c r="G9" s="131">
        <f>SUM(B9:F9)</f>
        <v>0</v>
      </c>
    </row>
    <row r="10" spans="1:13" ht="20.149999999999999" customHeight="1">
      <c r="A10" s="38" t="s">
        <v>69</v>
      </c>
      <c r="B10" s="42">
        <f>Other!D42</f>
        <v>0</v>
      </c>
      <c r="C10" s="42">
        <f>Other!D48</f>
        <v>0</v>
      </c>
      <c r="D10" s="42">
        <f>Other!D54</f>
        <v>0</v>
      </c>
      <c r="E10" s="78">
        <f>Other!D60</f>
        <v>0</v>
      </c>
      <c r="F10" s="78">
        <f>Other!D66</f>
        <v>0</v>
      </c>
      <c r="G10" s="42">
        <f>SUM(B10:F10)</f>
        <v>0</v>
      </c>
    </row>
    <row r="11" spans="1:13" ht="20.149999999999999" customHeight="1">
      <c r="A11" s="130" t="s">
        <v>70</v>
      </c>
      <c r="B11" s="131"/>
      <c r="C11" s="131"/>
      <c r="D11" s="131"/>
      <c r="E11" s="131"/>
      <c r="F11" s="131"/>
      <c r="G11" s="131"/>
    </row>
    <row r="12" spans="1:13" ht="20.149999999999999" customHeight="1">
      <c r="A12" s="79" t="s">
        <v>61</v>
      </c>
      <c r="B12" s="42">
        <f>'Participant Costs'!D8</f>
        <v>0</v>
      </c>
      <c r="C12" s="42">
        <f>'Participant Costs'!D14</f>
        <v>0</v>
      </c>
      <c r="D12" s="42">
        <f>'Participant Costs'!D20</f>
        <v>0</v>
      </c>
      <c r="E12" s="78">
        <f>'Participant Costs'!D26</f>
        <v>0</v>
      </c>
      <c r="F12" s="78">
        <f>'Participant Costs'!D32</f>
        <v>0</v>
      </c>
      <c r="G12" s="42">
        <f t="shared" ref="G12:G16" si="0">SUM(B12:F12)</f>
        <v>0</v>
      </c>
    </row>
    <row r="13" spans="1:13" ht="20.149999999999999" customHeight="1">
      <c r="A13" s="132" t="s">
        <v>60</v>
      </c>
      <c r="B13" s="133">
        <f>'Participant Costs'!D39</f>
        <v>0</v>
      </c>
      <c r="C13" s="133">
        <f>'Participant Costs'!D45</f>
        <v>0</v>
      </c>
      <c r="D13" s="133">
        <f>'Participant Costs'!D51</f>
        <v>0</v>
      </c>
      <c r="E13" s="133">
        <f>'Participant Costs'!D57</f>
        <v>0</v>
      </c>
      <c r="F13" s="133">
        <f>'Participant Costs'!D63</f>
        <v>0</v>
      </c>
      <c r="G13" s="133">
        <f t="shared" si="0"/>
        <v>0</v>
      </c>
    </row>
    <row r="14" spans="1:13" ht="20.149999999999999" customHeight="1">
      <c r="A14" s="79" t="s">
        <v>59</v>
      </c>
      <c r="B14" s="42">
        <f>'Participant Costs'!D70</f>
        <v>0</v>
      </c>
      <c r="C14" s="42">
        <f>'Participant Costs'!D76</f>
        <v>0</v>
      </c>
      <c r="D14" s="42">
        <f>'Participant Costs'!D82</f>
        <v>0</v>
      </c>
      <c r="E14" s="78">
        <f>'Participant Costs'!D88</f>
        <v>0</v>
      </c>
      <c r="F14" s="78">
        <f>'Participant Costs'!D94</f>
        <v>0</v>
      </c>
      <c r="G14" s="42">
        <f t="shared" si="0"/>
        <v>0</v>
      </c>
    </row>
    <row r="15" spans="1:13" ht="20.149999999999999" customHeight="1">
      <c r="A15" s="132" t="s">
        <v>49</v>
      </c>
      <c r="B15" s="133">
        <f>'Participant Costs'!D101</f>
        <v>0</v>
      </c>
      <c r="C15" s="133">
        <f>'Participant Costs'!D107</f>
        <v>0</v>
      </c>
      <c r="D15" s="133">
        <f>'Participant Costs'!D113</f>
        <v>0</v>
      </c>
      <c r="E15" s="133">
        <f>'Participant Costs'!D119</f>
        <v>0</v>
      </c>
      <c r="F15" s="133">
        <f>'Participant Costs'!D125</f>
        <v>0</v>
      </c>
      <c r="G15" s="133">
        <f t="shared" si="0"/>
        <v>0</v>
      </c>
    </row>
    <row r="16" spans="1:13" ht="20.149999999999999" customHeight="1">
      <c r="A16" s="79" t="s">
        <v>62</v>
      </c>
      <c r="B16" s="42">
        <f>SUM(B12:B15)</f>
        <v>0</v>
      </c>
      <c r="C16" s="42">
        <f>SUM(C12:C15)</f>
        <v>0</v>
      </c>
      <c r="D16" s="42">
        <f>SUM(D12:D15)</f>
        <v>0</v>
      </c>
      <c r="E16" s="42">
        <f>SUM(E12:E15)</f>
        <v>0</v>
      </c>
      <c r="F16" s="42">
        <f>SUM(F12:F15)</f>
        <v>0</v>
      </c>
      <c r="G16" s="42">
        <f t="shared" si="0"/>
        <v>0</v>
      </c>
    </row>
    <row r="17" spans="1:8" ht="20.149999999999999" customHeight="1">
      <c r="A17" s="132" t="s">
        <v>63</v>
      </c>
      <c r="B17" s="265"/>
      <c r="C17" s="266"/>
      <c r="D17" s="266"/>
      <c r="E17" s="266"/>
      <c r="F17" s="266"/>
      <c r="G17" s="264">
        <f>SUM(B17:F17)</f>
        <v>0</v>
      </c>
    </row>
    <row r="18" spans="1:8" ht="20.149999999999999" customHeight="1">
      <c r="A18" s="38" t="s">
        <v>80</v>
      </c>
      <c r="B18" s="42">
        <f>Other!D9</f>
        <v>0</v>
      </c>
      <c r="C18" s="42">
        <f>Other!D15</f>
        <v>0</v>
      </c>
      <c r="D18" s="42">
        <f>Other!D21</f>
        <v>0</v>
      </c>
      <c r="E18" s="78">
        <f>Other!D27</f>
        <v>0</v>
      </c>
      <c r="F18" s="78">
        <f>Other!D33</f>
        <v>0</v>
      </c>
      <c r="G18" s="42">
        <f t="shared" ref="G18:G24" si="1">SUM(B18:F18)</f>
        <v>0</v>
      </c>
    </row>
    <row r="19" spans="1:8" ht="20.149999999999999" customHeight="1">
      <c r="A19" s="130" t="s">
        <v>71</v>
      </c>
      <c r="B19" s="131">
        <f>Other!D141</f>
        <v>0</v>
      </c>
      <c r="C19" s="131">
        <f>Other!D147</f>
        <v>0</v>
      </c>
      <c r="D19" s="131">
        <f>Other!D153</f>
        <v>0</v>
      </c>
      <c r="E19" s="131">
        <f>Other!D159</f>
        <v>0</v>
      </c>
      <c r="F19" s="131">
        <f>Other!D165</f>
        <v>0</v>
      </c>
      <c r="G19" s="131">
        <f t="shared" si="1"/>
        <v>0</v>
      </c>
    </row>
    <row r="20" spans="1:8" ht="20.149999999999999" customHeight="1">
      <c r="A20" s="38" t="s">
        <v>72</v>
      </c>
      <c r="B20" s="42">
        <f>Other!D174</f>
        <v>0</v>
      </c>
      <c r="C20" s="42">
        <f>Other!D180</f>
        <v>0</v>
      </c>
      <c r="D20" s="42">
        <f>Other!D186</f>
        <v>0</v>
      </c>
      <c r="E20" s="78">
        <f>Other!D192</f>
        <v>0</v>
      </c>
      <c r="F20" s="78">
        <f>Other!E198</f>
        <v>0</v>
      </c>
      <c r="G20" s="42">
        <f t="shared" si="1"/>
        <v>0</v>
      </c>
    </row>
    <row r="21" spans="1:8" ht="20.149999999999999" customHeight="1">
      <c r="A21" s="130" t="s">
        <v>73</v>
      </c>
      <c r="B21" s="131">
        <f>Other!D75</f>
        <v>0</v>
      </c>
      <c r="C21" s="131">
        <f>Other!D81</f>
        <v>0</v>
      </c>
      <c r="D21" s="131">
        <f>Other!D87</f>
        <v>0</v>
      </c>
      <c r="E21" s="131">
        <f>Other!D93</f>
        <v>0</v>
      </c>
      <c r="F21" s="131">
        <f>Other!D99</f>
        <v>0</v>
      </c>
      <c r="G21" s="131">
        <f t="shared" si="1"/>
        <v>0</v>
      </c>
    </row>
    <row r="22" spans="1:8" ht="20.149999999999999" customHeight="1">
      <c r="A22" s="134" t="s">
        <v>78</v>
      </c>
      <c r="B22" s="136">
        <f>B7+B8+B9+B10+B16+B18+B19+B20+B21</f>
        <v>0</v>
      </c>
      <c r="C22" s="136">
        <f t="shared" ref="C22:F22" si="2">C7+C8+C9+C10+C16+C18+C19+C20+C21</f>
        <v>0</v>
      </c>
      <c r="D22" s="136">
        <f t="shared" si="2"/>
        <v>0</v>
      </c>
      <c r="E22" s="136">
        <f t="shared" si="2"/>
        <v>0</v>
      </c>
      <c r="F22" s="136">
        <f t="shared" si="2"/>
        <v>0</v>
      </c>
      <c r="G22" s="136">
        <f t="shared" si="1"/>
        <v>0</v>
      </c>
    </row>
    <row r="23" spans="1:8" ht="20.149999999999999" customHeight="1">
      <c r="A23" s="135" t="s">
        <v>79</v>
      </c>
      <c r="B23" s="137">
        <f>B31*(B22-B19-B16-Other!E174)</f>
        <v>0</v>
      </c>
      <c r="C23" s="137">
        <f>B31*(C22-C19-C16-Other!E180)</f>
        <v>0</v>
      </c>
      <c r="D23" s="137">
        <f>B31*(D22-D19-D16-Other!E186)</f>
        <v>0</v>
      </c>
      <c r="E23" s="137">
        <f>B31*(E22-E19-E16-Other!E192)</f>
        <v>0</v>
      </c>
      <c r="F23" s="137">
        <f>B31*(F22-F19-F16-Other!E198)</f>
        <v>0</v>
      </c>
      <c r="G23" s="138">
        <f t="shared" si="1"/>
        <v>0</v>
      </c>
      <c r="H23" s="60"/>
    </row>
    <row r="24" spans="1:8" ht="26.15" customHeight="1">
      <c r="A24" s="134" t="s">
        <v>81</v>
      </c>
      <c r="B24" s="139">
        <f>SUM(B22:B23)</f>
        <v>0</v>
      </c>
      <c r="C24" s="139">
        <f>SUM(C22:C23)</f>
        <v>0</v>
      </c>
      <c r="D24" s="136">
        <f>SUM(D22:D23)</f>
        <v>0</v>
      </c>
      <c r="E24" s="140">
        <f>SUM(E22:E23)</f>
        <v>0</v>
      </c>
      <c r="F24" s="140">
        <f>SUM(F22:F23)</f>
        <v>0</v>
      </c>
      <c r="G24" s="136">
        <f t="shared" si="1"/>
        <v>0</v>
      </c>
    </row>
    <row r="25" spans="1:8">
      <c r="A25" s="41"/>
      <c r="B25" s="80"/>
      <c r="C25" s="80"/>
      <c r="D25" s="81"/>
      <c r="E25" s="82"/>
      <c r="F25" s="82"/>
      <c r="G25" s="81"/>
    </row>
    <row r="26" spans="1:8">
      <c r="A26" s="17" t="s">
        <v>64</v>
      </c>
      <c r="B26" s="17" t="e">
        <f>B24/B17</f>
        <v>#DIV/0!</v>
      </c>
      <c r="C26" s="17" t="e">
        <f>C24/C17</f>
        <v>#DIV/0!</v>
      </c>
      <c r="D26" s="17" t="e">
        <f>D24/D17</f>
        <v>#DIV/0!</v>
      </c>
      <c r="E26" s="17" t="e">
        <f>E24/E17</f>
        <v>#DIV/0!</v>
      </c>
      <c r="F26" s="17" t="e">
        <f>F24/F17</f>
        <v>#DIV/0!</v>
      </c>
    </row>
    <row r="27" spans="1:8">
      <c r="A27" s="17"/>
      <c r="B27" s="17"/>
    </row>
    <row r="28" spans="1:8">
      <c r="A28" s="65" t="s">
        <v>48</v>
      </c>
      <c r="B28" s="66">
        <f>B23/B31</f>
        <v>0</v>
      </c>
      <c r="C28" s="66">
        <f>C23/B31</f>
        <v>0</v>
      </c>
      <c r="D28" s="66">
        <f>D23/B31</f>
        <v>0</v>
      </c>
      <c r="E28" s="66">
        <f>E23/B31</f>
        <v>0</v>
      </c>
      <c r="F28" s="66">
        <f>F23/B31</f>
        <v>0</v>
      </c>
      <c r="G28" s="66">
        <f>G23/B31</f>
        <v>0</v>
      </c>
    </row>
    <row r="29" spans="1:8">
      <c r="A29" s="341" t="s">
        <v>92</v>
      </c>
      <c r="B29" s="342"/>
      <c r="C29" s="342"/>
      <c r="D29" s="342"/>
      <c r="E29" s="342"/>
      <c r="F29" s="342"/>
      <c r="G29" s="342"/>
    </row>
    <row r="30" spans="1:8" ht="24.75" customHeight="1" thickBot="1">
      <c r="A30" s="342"/>
      <c r="B30" s="342"/>
      <c r="C30" s="342"/>
      <c r="D30" s="342"/>
      <c r="E30" s="342"/>
      <c r="F30" s="342"/>
      <c r="G30" s="342"/>
    </row>
    <row r="31" spans="1:8" ht="13.75" thickBot="1">
      <c r="A31" s="175" t="s">
        <v>32</v>
      </c>
      <c r="B31" s="256">
        <v>0.35499999999999998</v>
      </c>
    </row>
    <row r="32" spans="1:8">
      <c r="A32" s="67"/>
      <c r="B32" s="68"/>
      <c r="C32" s="69"/>
      <c r="D32" s="69"/>
      <c r="E32" s="69"/>
      <c r="F32" s="69"/>
      <c r="G32" s="69"/>
      <c r="H32" s="70"/>
    </row>
    <row r="33" spans="1:8">
      <c r="A33" s="43" t="s">
        <v>44</v>
      </c>
      <c r="B33" s="44" t="s">
        <v>96</v>
      </c>
      <c r="C33" s="44"/>
      <c r="D33" s="45">
        <f>G23*0.3</f>
        <v>0</v>
      </c>
      <c r="H33" s="70"/>
    </row>
    <row r="34" spans="1:8">
      <c r="A34" s="46"/>
      <c r="B34" s="47" t="s">
        <v>97</v>
      </c>
      <c r="C34" s="47"/>
      <c r="D34" s="49">
        <f>G23*0.7</f>
        <v>0</v>
      </c>
      <c r="H34" s="70"/>
    </row>
    <row r="35" spans="1:8">
      <c r="A35" s="46"/>
      <c r="B35" s="47" t="s">
        <v>14</v>
      </c>
      <c r="C35" s="47"/>
      <c r="D35" s="50">
        <f>SUM(D33:D34)</f>
        <v>0</v>
      </c>
      <c r="H35" s="70"/>
    </row>
    <row r="36" spans="1:8">
      <c r="A36" s="51"/>
      <c r="B36" s="52"/>
      <c r="C36" s="53"/>
      <c r="D36" s="54"/>
      <c r="E36" s="48"/>
      <c r="F36" s="48"/>
      <c r="G36" s="48"/>
      <c r="H36" s="70"/>
    </row>
    <row r="37" spans="1:8">
      <c r="A37" s="71" t="s">
        <v>45</v>
      </c>
      <c r="B37" s="72"/>
      <c r="C37" s="69"/>
      <c r="D37" s="69"/>
      <c r="E37" s="69"/>
      <c r="F37" s="69"/>
      <c r="G37" s="69"/>
      <c r="H37" s="70"/>
    </row>
    <row r="38" spans="1:8">
      <c r="A38" s="72"/>
      <c r="B38" s="72"/>
      <c r="C38" s="69"/>
      <c r="D38" s="69"/>
      <c r="E38" s="69"/>
      <c r="F38" s="69"/>
      <c r="G38" s="69"/>
      <c r="H38" s="70"/>
    </row>
    <row r="39" spans="1:8">
      <c r="A39" s="72"/>
      <c r="B39" s="72"/>
      <c r="C39" s="69"/>
      <c r="D39" s="69"/>
      <c r="E39" s="69"/>
      <c r="F39" s="69"/>
      <c r="G39" s="69"/>
      <c r="H39" s="70"/>
    </row>
    <row r="40" spans="1:8">
      <c r="A40" s="72"/>
      <c r="B40" s="72"/>
      <c r="C40" s="69"/>
      <c r="D40" s="69"/>
      <c r="E40" s="69"/>
      <c r="F40" s="69"/>
      <c r="G40" s="69"/>
      <c r="H40" s="70"/>
    </row>
  </sheetData>
  <sheetProtection algorithmName="SHA-512" hashValue="AKLDJPySE3fcPlFR7xHAEaW2ARLBgWZh7iRvSbH/iL9vReQLhnW0m5x1dPwOCtSlyLCqFhsRfdq/XRCIFiVkXA==" saltValue="HQZ2QkBzZnkUamJpu2NhHQ==" spinCount="100000" sheet="1" selectLockedCells="1"/>
  <mergeCells count="5">
    <mergeCell ref="A29:G30"/>
    <mergeCell ref="A3:G3"/>
    <mergeCell ref="A4:G4"/>
    <mergeCell ref="B5:C5"/>
    <mergeCell ref="A1:G1"/>
  </mergeCells>
  <phoneticPr fontId="0" type="noConversion"/>
  <pageMargins left="0.49" right="0.56000000000000005" top="1" bottom="1" header="0.5" footer="0.5"/>
  <pageSetup scale="87" orientation="landscape" horizontalDpi="96" verticalDpi="96"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1"/>
  <sheetViews>
    <sheetView workbookViewId="0">
      <selection activeCell="A6" sqref="A6"/>
    </sheetView>
  </sheetViews>
  <sheetFormatPr defaultColWidth="8.86328125" defaultRowHeight="13"/>
  <cols>
    <col min="1" max="1" width="17.40625" customWidth="1"/>
    <col min="2" max="2" width="14" style="25" customWidth="1"/>
    <col min="3" max="3" width="10.40625" style="1" customWidth="1"/>
    <col min="4" max="4" width="10.54296875" customWidth="1"/>
    <col min="6" max="6" width="8.86328125" style="25"/>
    <col min="7" max="7" width="10.86328125" style="36" customWidth="1"/>
    <col min="8" max="8" width="10.1328125" bestFit="1" customWidth="1"/>
    <col min="9" max="9" width="12.1328125" customWidth="1"/>
    <col min="10" max="10" width="12.1328125" style="25" customWidth="1"/>
    <col min="11" max="11" width="7.7265625" style="36" customWidth="1"/>
    <col min="13" max="13" width="10.86328125" customWidth="1"/>
    <col min="14" max="14" width="10" customWidth="1"/>
    <col min="15" max="15" width="8.86328125" customWidth="1"/>
    <col min="16" max="16" width="1.40625" customWidth="1"/>
    <col min="17" max="17" width="8.7265625" customWidth="1"/>
    <col min="18" max="18" width="7.40625" customWidth="1"/>
  </cols>
  <sheetData>
    <row r="1" spans="1:19" s="25" customFormat="1" ht="48.2" customHeight="1">
      <c r="A1" s="355" t="s">
        <v>98</v>
      </c>
      <c r="B1" s="355"/>
      <c r="C1" s="355"/>
      <c r="D1" s="355"/>
      <c r="E1" s="355"/>
      <c r="F1" s="355"/>
      <c r="G1" s="355"/>
      <c r="H1" s="355"/>
      <c r="I1" s="355"/>
      <c r="J1" s="355"/>
      <c r="K1" s="355"/>
      <c r="L1" s="355"/>
      <c r="M1" s="355"/>
      <c r="N1" s="355"/>
      <c r="O1" s="355"/>
    </row>
    <row r="2" spans="1:19" ht="15.5">
      <c r="A2" s="146" t="s">
        <v>12</v>
      </c>
      <c r="B2" s="149"/>
      <c r="C2" s="150"/>
      <c r="D2" s="147"/>
      <c r="E2" s="147"/>
      <c r="F2" s="165" t="s">
        <v>84</v>
      </c>
      <c r="G2" s="151"/>
      <c r="H2" s="147"/>
      <c r="I2" s="147"/>
      <c r="J2" s="147"/>
      <c r="K2" s="151"/>
      <c r="L2" s="147"/>
      <c r="M2" s="147"/>
      <c r="N2" s="147"/>
      <c r="O2" s="147"/>
    </row>
    <row r="3" spans="1:19" ht="12" customHeight="1">
      <c r="B3" s="76" t="s">
        <v>89</v>
      </c>
      <c r="H3" s="75"/>
      <c r="J3" s="356" t="s">
        <v>54</v>
      </c>
      <c r="K3" s="356"/>
      <c r="L3" s="356"/>
      <c r="M3" s="356"/>
      <c r="N3" s="356"/>
      <c r="O3" s="356"/>
      <c r="Q3" s="350" t="s">
        <v>83</v>
      </c>
      <c r="R3" s="350"/>
      <c r="S3" s="152"/>
    </row>
    <row r="4" spans="1:19" ht="52">
      <c r="A4" s="3" t="s">
        <v>3</v>
      </c>
      <c r="B4" s="283" t="s">
        <v>76</v>
      </c>
      <c r="C4" s="215" t="s">
        <v>140</v>
      </c>
      <c r="D4" s="284" t="s">
        <v>144</v>
      </c>
      <c r="E4" s="141" t="s">
        <v>0</v>
      </c>
      <c r="F4" s="35" t="s">
        <v>47</v>
      </c>
      <c r="G4" s="216" t="s">
        <v>142</v>
      </c>
      <c r="H4" s="3" t="s">
        <v>1</v>
      </c>
      <c r="I4" s="141" t="s">
        <v>77</v>
      </c>
      <c r="J4" s="218" t="s">
        <v>141</v>
      </c>
      <c r="K4" s="61" t="s">
        <v>21</v>
      </c>
      <c r="L4" s="62" t="s">
        <v>6</v>
      </c>
      <c r="M4" s="144" t="s">
        <v>77</v>
      </c>
      <c r="N4" s="4" t="s">
        <v>7</v>
      </c>
      <c r="O4" s="4" t="s">
        <v>8</v>
      </c>
      <c r="P4" s="2"/>
      <c r="Q4" s="350"/>
      <c r="R4" s="350"/>
      <c r="S4" s="152"/>
    </row>
    <row r="5" spans="1:19">
      <c r="A5" s="105" t="s">
        <v>2</v>
      </c>
      <c r="B5" s="285"/>
      <c r="C5" s="286"/>
      <c r="D5" s="106"/>
      <c r="E5" s="142"/>
      <c r="F5" s="106"/>
      <c r="G5" s="320"/>
      <c r="H5" s="106"/>
      <c r="I5" s="142"/>
      <c r="J5" s="321"/>
      <c r="K5" s="107"/>
      <c r="L5" s="106"/>
      <c r="M5" s="142"/>
      <c r="N5" s="106"/>
      <c r="O5" s="106"/>
      <c r="P5" s="2"/>
      <c r="Q5" s="2" t="s">
        <v>1</v>
      </c>
      <c r="R5" s="2" t="s">
        <v>16</v>
      </c>
    </row>
    <row r="6" spans="1:19">
      <c r="A6" s="273" t="s">
        <v>55</v>
      </c>
      <c r="B6" s="254" t="s">
        <v>82</v>
      </c>
      <c r="C6" s="214">
        <v>0</v>
      </c>
      <c r="D6" s="287">
        <v>0</v>
      </c>
      <c r="E6" s="271">
        <f>C6*(1+D6)</f>
        <v>0</v>
      </c>
      <c r="F6" s="187">
        <f>IF(B6="A", G6/0.1111, G6/0.08333)</f>
        <v>0</v>
      </c>
      <c r="G6" s="274">
        <v>0</v>
      </c>
      <c r="H6" s="23">
        <f t="shared" ref="H6:H11" si="0">E6*G6</f>
        <v>0</v>
      </c>
      <c r="I6" s="143">
        <f t="shared" ref="I6:I11" si="1">IF(B6="P",H6*0.0145,H6*0.37)</f>
        <v>0</v>
      </c>
      <c r="J6" s="219"/>
      <c r="K6" s="37">
        <f>J6/9</f>
        <v>0</v>
      </c>
      <c r="L6" s="23">
        <f t="shared" ref="L6:L11" si="2">E6*K6</f>
        <v>0</v>
      </c>
      <c r="M6" s="145">
        <f t="shared" ref="M6:M11" si="3">IF(B6="P",L6*0.0145,L6*0.2365)</f>
        <v>0</v>
      </c>
      <c r="N6" s="23">
        <f t="shared" ref="N6:N11" si="4">H6+L6</f>
        <v>0</v>
      </c>
      <c r="O6" s="23">
        <f t="shared" ref="O6:O11" si="5">I6+M6</f>
        <v>0</v>
      </c>
      <c r="P6" s="2"/>
      <c r="Q6" s="25"/>
      <c r="R6" s="8"/>
    </row>
    <row r="7" spans="1:19">
      <c r="A7" s="273" t="s">
        <v>39</v>
      </c>
      <c r="B7" s="255" t="s">
        <v>82</v>
      </c>
      <c r="C7" s="214">
        <v>0</v>
      </c>
      <c r="D7" s="287">
        <v>0</v>
      </c>
      <c r="E7" s="271">
        <f t="shared" ref="E7:E11" si="6">C7*(1+D7)</f>
        <v>0</v>
      </c>
      <c r="F7" s="187">
        <f t="shared" ref="F7:F38" si="7">IF(B7="A", G7/0.1111, G7/0.08333)</f>
        <v>0</v>
      </c>
      <c r="G7" s="217"/>
      <c r="H7" s="23">
        <f t="shared" si="0"/>
        <v>0</v>
      </c>
      <c r="I7" s="143">
        <f t="shared" si="1"/>
        <v>0</v>
      </c>
      <c r="J7" s="219"/>
      <c r="K7" s="37">
        <f t="shared" ref="K7:K11" si="8">J7/9</f>
        <v>0</v>
      </c>
      <c r="L7" s="23">
        <f t="shared" si="2"/>
        <v>0</v>
      </c>
      <c r="M7" s="145">
        <f t="shared" si="3"/>
        <v>0</v>
      </c>
      <c r="N7" s="23">
        <f t="shared" si="4"/>
        <v>0</v>
      </c>
      <c r="O7" s="23">
        <f t="shared" si="5"/>
        <v>0</v>
      </c>
      <c r="P7" s="2"/>
      <c r="Q7" s="25"/>
      <c r="R7" s="8"/>
    </row>
    <row r="8" spans="1:19">
      <c r="A8" s="273" t="s">
        <v>40</v>
      </c>
      <c r="B8" s="255" t="s">
        <v>82</v>
      </c>
      <c r="C8" s="214">
        <v>0</v>
      </c>
      <c r="D8" s="287">
        <v>0</v>
      </c>
      <c r="E8" s="271">
        <f t="shared" si="6"/>
        <v>0</v>
      </c>
      <c r="F8" s="187">
        <f t="shared" si="7"/>
        <v>0</v>
      </c>
      <c r="G8" s="217"/>
      <c r="H8" s="23">
        <f t="shared" si="0"/>
        <v>0</v>
      </c>
      <c r="I8" s="143">
        <f t="shared" si="1"/>
        <v>0</v>
      </c>
      <c r="J8" s="219"/>
      <c r="K8" s="37">
        <f t="shared" si="8"/>
        <v>0</v>
      </c>
      <c r="L8" s="23">
        <f t="shared" si="2"/>
        <v>0</v>
      </c>
      <c r="M8" s="145">
        <f t="shared" si="3"/>
        <v>0</v>
      </c>
      <c r="N8" s="23">
        <f t="shared" si="4"/>
        <v>0</v>
      </c>
      <c r="O8" s="23">
        <f t="shared" si="5"/>
        <v>0</v>
      </c>
      <c r="P8" s="2"/>
      <c r="Q8" s="25"/>
      <c r="R8" s="8"/>
    </row>
    <row r="9" spans="1:19">
      <c r="A9" s="273" t="s">
        <v>41</v>
      </c>
      <c r="B9" s="255" t="s">
        <v>82</v>
      </c>
      <c r="C9" s="214">
        <v>0</v>
      </c>
      <c r="D9" s="287">
        <v>0</v>
      </c>
      <c r="E9" s="271">
        <f t="shared" si="6"/>
        <v>0</v>
      </c>
      <c r="F9" s="187">
        <f t="shared" si="7"/>
        <v>0</v>
      </c>
      <c r="G9" s="217"/>
      <c r="H9" s="23">
        <f t="shared" si="0"/>
        <v>0</v>
      </c>
      <c r="I9" s="143">
        <f t="shared" si="1"/>
        <v>0</v>
      </c>
      <c r="J9" s="219"/>
      <c r="K9" s="37">
        <f t="shared" si="8"/>
        <v>0</v>
      </c>
      <c r="L9" s="23">
        <f t="shared" si="2"/>
        <v>0</v>
      </c>
      <c r="M9" s="145">
        <f t="shared" si="3"/>
        <v>0</v>
      </c>
      <c r="N9" s="23">
        <f t="shared" si="4"/>
        <v>0</v>
      </c>
      <c r="O9" s="23">
        <f t="shared" si="5"/>
        <v>0</v>
      </c>
      <c r="P9" s="2"/>
      <c r="Q9" s="25"/>
      <c r="R9" s="8"/>
    </row>
    <row r="10" spans="1:19">
      <c r="A10" s="273" t="s">
        <v>42</v>
      </c>
      <c r="B10" s="255" t="s">
        <v>82</v>
      </c>
      <c r="C10" s="214">
        <v>0</v>
      </c>
      <c r="D10" s="287">
        <v>0</v>
      </c>
      <c r="E10" s="271">
        <f t="shared" si="6"/>
        <v>0</v>
      </c>
      <c r="F10" s="187">
        <f t="shared" si="7"/>
        <v>0</v>
      </c>
      <c r="G10" s="217"/>
      <c r="H10" s="23">
        <f t="shared" si="0"/>
        <v>0</v>
      </c>
      <c r="I10" s="143">
        <f t="shared" si="1"/>
        <v>0</v>
      </c>
      <c r="J10" s="219"/>
      <c r="K10" s="37">
        <f t="shared" si="8"/>
        <v>0</v>
      </c>
      <c r="L10" s="23">
        <f t="shared" si="2"/>
        <v>0</v>
      </c>
      <c r="M10" s="145">
        <f t="shared" si="3"/>
        <v>0</v>
      </c>
      <c r="N10" s="23">
        <f t="shared" si="4"/>
        <v>0</v>
      </c>
      <c r="O10" s="23">
        <f t="shared" si="5"/>
        <v>0</v>
      </c>
      <c r="P10" s="2"/>
      <c r="Q10" s="25"/>
      <c r="R10" s="8"/>
    </row>
    <row r="11" spans="1:19">
      <c r="A11" s="273" t="s">
        <v>43</v>
      </c>
      <c r="B11" s="255" t="s">
        <v>82</v>
      </c>
      <c r="C11" s="214">
        <v>0</v>
      </c>
      <c r="D11" s="287">
        <v>0</v>
      </c>
      <c r="E11" s="271">
        <f t="shared" si="6"/>
        <v>0</v>
      </c>
      <c r="F11" s="187">
        <f t="shared" si="7"/>
        <v>0</v>
      </c>
      <c r="G11" s="217"/>
      <c r="H11" s="23">
        <f t="shared" si="0"/>
        <v>0</v>
      </c>
      <c r="I11" s="143">
        <f t="shared" si="1"/>
        <v>0</v>
      </c>
      <c r="J11" s="219"/>
      <c r="K11" s="37">
        <f t="shared" si="8"/>
        <v>0</v>
      </c>
      <c r="L11" s="23">
        <f t="shared" si="2"/>
        <v>0</v>
      </c>
      <c r="M11" s="145">
        <f t="shared" si="3"/>
        <v>0</v>
      </c>
      <c r="N11" s="23">
        <f t="shared" si="4"/>
        <v>0</v>
      </c>
      <c r="O11" s="23">
        <f t="shared" si="5"/>
        <v>0</v>
      </c>
      <c r="P11" s="2"/>
      <c r="Q11" s="25"/>
      <c r="R11" s="8"/>
    </row>
    <row r="12" spans="1:19">
      <c r="A12" s="179" t="s">
        <v>9</v>
      </c>
      <c r="B12" s="291"/>
      <c r="C12" s="311"/>
      <c r="D12" s="312"/>
      <c r="E12" s="180"/>
      <c r="F12" s="181"/>
      <c r="G12" s="315"/>
      <c r="H12" s="302">
        <f>SUM(H6:H11)</f>
        <v>0</v>
      </c>
      <c r="I12" s="303">
        <f>SUM(I6:I11)</f>
        <v>0</v>
      </c>
      <c r="J12" s="316"/>
      <c r="K12" s="184"/>
      <c r="L12" s="182">
        <f>SUM(L6:L11)</f>
        <v>0</v>
      </c>
      <c r="M12" s="183">
        <f>SUM(M6:M11)</f>
        <v>0</v>
      </c>
      <c r="N12" s="182">
        <f>SUM(N6:N11)</f>
        <v>0</v>
      </c>
      <c r="O12" s="182">
        <f>SUM(O6:O11)</f>
        <v>0</v>
      </c>
      <c r="P12" s="2"/>
      <c r="Q12" s="5">
        <f>N12+'KSU Other Personnel'!F21</f>
        <v>0</v>
      </c>
      <c r="R12" s="5">
        <f>O12+'KSU Other Personnel'!H21</f>
        <v>0</v>
      </c>
    </row>
    <row r="13" spans="1:19">
      <c r="A13" s="185"/>
      <c r="B13" s="294"/>
      <c r="C13" s="313"/>
      <c r="D13" s="314"/>
      <c r="E13" s="186"/>
      <c r="F13" s="187"/>
      <c r="G13" s="317"/>
      <c r="H13" s="314"/>
      <c r="I13" s="318"/>
      <c r="J13" s="319"/>
      <c r="K13" s="188"/>
      <c r="L13" s="189"/>
      <c r="M13" s="190"/>
      <c r="N13" s="189"/>
      <c r="O13" s="189"/>
      <c r="P13" s="2"/>
      <c r="Q13" s="25"/>
      <c r="R13" s="8"/>
    </row>
    <row r="14" spans="1:19">
      <c r="A14" s="201" t="s">
        <v>4</v>
      </c>
      <c r="B14" s="289"/>
      <c r="C14" s="290"/>
      <c r="D14" s="202"/>
      <c r="E14" s="203"/>
      <c r="F14" s="204"/>
      <c r="G14" s="309"/>
      <c r="H14" s="202"/>
      <c r="I14" s="203"/>
      <c r="J14" s="310"/>
      <c r="K14" s="205"/>
      <c r="L14" s="202"/>
      <c r="M14" s="203"/>
      <c r="N14" s="202"/>
      <c r="O14" s="202"/>
      <c r="P14" s="2"/>
      <c r="Q14" s="25"/>
      <c r="R14" s="25"/>
    </row>
    <row r="15" spans="1:19">
      <c r="A15" s="176" t="str">
        <f t="shared" ref="A15:A20" si="9">A6</f>
        <v>Faculty 1</v>
      </c>
      <c r="B15" s="254" t="str">
        <f t="shared" ref="B15:B20" si="10">B6</f>
        <v>A</v>
      </c>
      <c r="C15" s="267">
        <f t="shared" ref="C15:C20" si="11">E6</f>
        <v>0</v>
      </c>
      <c r="D15" s="288">
        <v>0.02</v>
      </c>
      <c r="E15" s="194">
        <f t="shared" ref="E15:E20" si="12">C15*(1+D15)</f>
        <v>0</v>
      </c>
      <c r="F15" s="187">
        <f t="shared" si="7"/>
        <v>0</v>
      </c>
      <c r="G15" s="217">
        <v>0</v>
      </c>
      <c r="H15" s="23">
        <f t="shared" ref="H15:H20" si="13">E15*G15</f>
        <v>0</v>
      </c>
      <c r="I15" s="143">
        <f t="shared" ref="I15:I20" si="14">IF(B15="P",H15*0.0145,H15*0.37)</f>
        <v>0</v>
      </c>
      <c r="J15" s="219"/>
      <c r="K15" s="37">
        <f>J15/9</f>
        <v>0</v>
      </c>
      <c r="L15" s="23">
        <f t="shared" ref="L15:L20" si="15">E15*K15</f>
        <v>0</v>
      </c>
      <c r="M15" s="145">
        <f t="shared" ref="M15:M20" si="16">IF(B15="P",L15*0.0145,L15*0.2365)</f>
        <v>0</v>
      </c>
      <c r="N15" s="23">
        <f t="shared" ref="N15:N20" si="17">H15+L15</f>
        <v>0</v>
      </c>
      <c r="O15" s="23">
        <f t="shared" ref="O15:O20" si="18">I15+M15</f>
        <v>0</v>
      </c>
      <c r="P15" s="2"/>
      <c r="Q15" s="2"/>
      <c r="R15" s="2"/>
    </row>
    <row r="16" spans="1:19">
      <c r="A16" s="176" t="str">
        <f t="shared" si="9"/>
        <v>Faculty 2</v>
      </c>
      <c r="B16" s="254" t="str">
        <f t="shared" si="10"/>
        <v>A</v>
      </c>
      <c r="C16" s="267">
        <f t="shared" si="11"/>
        <v>0</v>
      </c>
      <c r="D16" s="288">
        <v>0.02</v>
      </c>
      <c r="E16" s="194">
        <f t="shared" si="12"/>
        <v>0</v>
      </c>
      <c r="F16" s="187">
        <f t="shared" si="7"/>
        <v>0</v>
      </c>
      <c r="G16" s="217"/>
      <c r="H16" s="23">
        <f t="shared" si="13"/>
        <v>0</v>
      </c>
      <c r="I16" s="143">
        <f t="shared" si="14"/>
        <v>0</v>
      </c>
      <c r="J16" s="219"/>
      <c r="K16" s="37">
        <f t="shared" ref="K16:K20" si="19">J16/9</f>
        <v>0</v>
      </c>
      <c r="L16" s="23">
        <f t="shared" si="15"/>
        <v>0</v>
      </c>
      <c r="M16" s="145">
        <f t="shared" si="16"/>
        <v>0</v>
      </c>
      <c r="N16" s="23">
        <f t="shared" si="17"/>
        <v>0</v>
      </c>
      <c r="O16" s="23">
        <f t="shared" si="18"/>
        <v>0</v>
      </c>
      <c r="P16" s="2"/>
      <c r="Q16" s="2"/>
      <c r="R16" s="2"/>
    </row>
    <row r="17" spans="1:18">
      <c r="A17" s="176" t="str">
        <f t="shared" si="9"/>
        <v>Faculty 3</v>
      </c>
      <c r="B17" s="254" t="str">
        <f t="shared" si="10"/>
        <v>A</v>
      </c>
      <c r="C17" s="267">
        <f t="shared" si="11"/>
        <v>0</v>
      </c>
      <c r="D17" s="288">
        <v>0.02</v>
      </c>
      <c r="E17" s="194">
        <f t="shared" si="12"/>
        <v>0</v>
      </c>
      <c r="F17" s="187">
        <f t="shared" si="7"/>
        <v>0</v>
      </c>
      <c r="G17" s="217"/>
      <c r="H17" s="23">
        <f t="shared" si="13"/>
        <v>0</v>
      </c>
      <c r="I17" s="143">
        <f t="shared" si="14"/>
        <v>0</v>
      </c>
      <c r="J17" s="219"/>
      <c r="K17" s="37">
        <f t="shared" si="19"/>
        <v>0</v>
      </c>
      <c r="L17" s="23">
        <f t="shared" si="15"/>
        <v>0</v>
      </c>
      <c r="M17" s="145">
        <f t="shared" si="16"/>
        <v>0</v>
      </c>
      <c r="N17" s="23">
        <f t="shared" si="17"/>
        <v>0</v>
      </c>
      <c r="O17" s="23">
        <f t="shared" si="18"/>
        <v>0</v>
      </c>
      <c r="P17" s="2"/>
      <c r="Q17" s="2"/>
      <c r="R17" s="2"/>
    </row>
    <row r="18" spans="1:18">
      <c r="A18" s="177" t="str">
        <f t="shared" si="9"/>
        <v>Faculty 4</v>
      </c>
      <c r="B18" s="254" t="str">
        <f t="shared" si="10"/>
        <v>A</v>
      </c>
      <c r="C18" s="267">
        <f t="shared" si="11"/>
        <v>0</v>
      </c>
      <c r="D18" s="288">
        <v>0.02</v>
      </c>
      <c r="E18" s="194">
        <f t="shared" si="12"/>
        <v>0</v>
      </c>
      <c r="F18" s="187">
        <f t="shared" si="7"/>
        <v>0</v>
      </c>
      <c r="G18" s="217"/>
      <c r="H18" s="23">
        <f t="shared" si="13"/>
        <v>0</v>
      </c>
      <c r="I18" s="143">
        <f t="shared" si="14"/>
        <v>0</v>
      </c>
      <c r="J18" s="219"/>
      <c r="K18" s="37">
        <f t="shared" si="19"/>
        <v>0</v>
      </c>
      <c r="L18" s="23">
        <f t="shared" si="15"/>
        <v>0</v>
      </c>
      <c r="M18" s="145">
        <f t="shared" si="16"/>
        <v>0</v>
      </c>
      <c r="N18" s="23">
        <f t="shared" si="17"/>
        <v>0</v>
      </c>
      <c r="O18" s="23">
        <f t="shared" si="18"/>
        <v>0</v>
      </c>
      <c r="P18" s="2"/>
      <c r="Q18" s="2"/>
      <c r="R18" s="2"/>
    </row>
    <row r="19" spans="1:18">
      <c r="A19" s="177" t="str">
        <f t="shared" si="9"/>
        <v>Faculty 5</v>
      </c>
      <c r="B19" s="254" t="str">
        <f t="shared" si="10"/>
        <v>A</v>
      </c>
      <c r="C19" s="267">
        <f t="shared" si="11"/>
        <v>0</v>
      </c>
      <c r="D19" s="288">
        <v>0.02</v>
      </c>
      <c r="E19" s="194">
        <f t="shared" si="12"/>
        <v>0</v>
      </c>
      <c r="F19" s="187">
        <f t="shared" si="7"/>
        <v>0</v>
      </c>
      <c r="G19" s="217"/>
      <c r="H19" s="23">
        <f t="shared" si="13"/>
        <v>0</v>
      </c>
      <c r="I19" s="143">
        <f t="shared" si="14"/>
        <v>0</v>
      </c>
      <c r="J19" s="219"/>
      <c r="K19" s="37">
        <f t="shared" si="19"/>
        <v>0</v>
      </c>
      <c r="L19" s="23">
        <f t="shared" si="15"/>
        <v>0</v>
      </c>
      <c r="M19" s="145">
        <f t="shared" si="16"/>
        <v>0</v>
      </c>
      <c r="N19" s="23">
        <f t="shared" si="17"/>
        <v>0</v>
      </c>
      <c r="O19" s="23">
        <f t="shared" si="18"/>
        <v>0</v>
      </c>
      <c r="P19" s="2"/>
      <c r="Q19" s="2"/>
      <c r="R19" s="2"/>
    </row>
    <row r="20" spans="1:18">
      <c r="A20" s="177" t="str">
        <f t="shared" si="9"/>
        <v>Faculty 6</v>
      </c>
      <c r="B20" s="254" t="str">
        <f t="shared" si="10"/>
        <v>A</v>
      </c>
      <c r="C20" s="267">
        <f t="shared" si="11"/>
        <v>0</v>
      </c>
      <c r="D20" s="288">
        <v>0.02</v>
      </c>
      <c r="E20" s="194">
        <f t="shared" si="12"/>
        <v>0</v>
      </c>
      <c r="F20" s="187">
        <f t="shared" si="7"/>
        <v>0</v>
      </c>
      <c r="G20" s="217"/>
      <c r="H20" s="23">
        <f t="shared" si="13"/>
        <v>0</v>
      </c>
      <c r="I20" s="143">
        <f t="shared" si="14"/>
        <v>0</v>
      </c>
      <c r="J20" s="219"/>
      <c r="K20" s="37">
        <f t="shared" si="19"/>
        <v>0</v>
      </c>
      <c r="L20" s="23">
        <f t="shared" si="15"/>
        <v>0</v>
      </c>
      <c r="M20" s="145">
        <f t="shared" si="16"/>
        <v>0</v>
      </c>
      <c r="N20" s="23">
        <f t="shared" si="17"/>
        <v>0</v>
      </c>
      <c r="O20" s="23">
        <f t="shared" si="18"/>
        <v>0</v>
      </c>
      <c r="P20" s="2"/>
      <c r="Q20" s="2"/>
      <c r="R20" s="2"/>
    </row>
    <row r="21" spans="1:18">
      <c r="A21" s="179" t="s">
        <v>10</v>
      </c>
      <c r="B21" s="291"/>
      <c r="C21" s="292"/>
      <c r="D21" s="293"/>
      <c r="E21" s="327"/>
      <c r="F21" s="300"/>
      <c r="G21" s="315"/>
      <c r="H21" s="302">
        <f>SUM(H15:H20)</f>
        <v>0</v>
      </c>
      <c r="I21" s="303">
        <f>SUM(I15:I20)</f>
        <v>0</v>
      </c>
      <c r="J21" s="316"/>
      <c r="K21" s="184"/>
      <c r="L21" s="182">
        <f>SUM(L15:L20)</f>
        <v>0</v>
      </c>
      <c r="M21" s="183">
        <f>SUM(M15:M20)</f>
        <v>0</v>
      </c>
      <c r="N21" s="182">
        <f>SUM(N15:N20)</f>
        <v>0</v>
      </c>
      <c r="O21" s="182">
        <f>SUM(O15:O20)</f>
        <v>0</v>
      </c>
      <c r="P21" s="2"/>
      <c r="Q21" s="5">
        <f>N21+'KSU Other Personnel'!F34</f>
        <v>0</v>
      </c>
      <c r="R21" s="5">
        <f>O21+'KSU Other Personnel'!H34</f>
        <v>0</v>
      </c>
    </row>
    <row r="22" spans="1:18">
      <c r="A22" s="192"/>
      <c r="B22" s="297"/>
      <c r="C22" s="298"/>
      <c r="D22" s="299"/>
      <c r="E22" s="308"/>
      <c r="F22" s="305"/>
      <c r="G22" s="317"/>
      <c r="H22" s="328"/>
      <c r="I22" s="308"/>
      <c r="J22" s="319"/>
      <c r="K22" s="188"/>
      <c r="L22" s="192"/>
      <c r="M22" s="195"/>
      <c r="N22" s="192"/>
      <c r="O22" s="192"/>
      <c r="P22" s="2"/>
      <c r="Q22" s="2"/>
      <c r="R22" s="2"/>
    </row>
    <row r="23" spans="1:18">
      <c r="A23" s="201" t="s">
        <v>5</v>
      </c>
      <c r="B23" s="289"/>
      <c r="C23" s="290"/>
      <c r="D23" s="206"/>
      <c r="E23" s="207"/>
      <c r="F23" s="204"/>
      <c r="G23" s="309"/>
      <c r="H23" s="208"/>
      <c r="I23" s="207"/>
      <c r="J23" s="310"/>
      <c r="K23" s="205"/>
      <c r="L23" s="202"/>
      <c r="M23" s="203"/>
      <c r="N23" s="202"/>
      <c r="O23" s="202"/>
      <c r="P23" s="2"/>
      <c r="Q23" s="2"/>
      <c r="R23" s="2"/>
    </row>
    <row r="24" spans="1:18">
      <c r="A24" s="176" t="str">
        <f t="shared" ref="A24:A29" si="20">A6</f>
        <v>Faculty 1</v>
      </c>
      <c r="B24" s="254" t="str">
        <f t="shared" ref="B24:B29" si="21">B6</f>
        <v>A</v>
      </c>
      <c r="C24" s="267">
        <f t="shared" ref="C24:C29" si="22">E15</f>
        <v>0</v>
      </c>
      <c r="D24" s="288">
        <v>0.02</v>
      </c>
      <c r="E24" s="194">
        <f t="shared" ref="E24:E29" si="23">C24*(1+D24)</f>
        <v>0</v>
      </c>
      <c r="F24" s="187">
        <f t="shared" si="7"/>
        <v>0</v>
      </c>
      <c r="G24" s="217"/>
      <c r="H24" s="23">
        <f t="shared" ref="H24:H29" si="24">E24*G24</f>
        <v>0</v>
      </c>
      <c r="I24" s="143">
        <f t="shared" ref="I24:I29" si="25">IF(B24="P",H24*0.0145,H24*0.37)</f>
        <v>0</v>
      </c>
      <c r="J24" s="219"/>
      <c r="K24" s="37">
        <f>J24/9</f>
        <v>0</v>
      </c>
      <c r="L24" s="23">
        <f t="shared" ref="L24:L29" si="26">E24*K24</f>
        <v>0</v>
      </c>
      <c r="M24" s="145">
        <f t="shared" ref="M24:M29" si="27">IF(B24="P",L24*0.0145,L24*0.2365)</f>
        <v>0</v>
      </c>
      <c r="N24" s="23">
        <f t="shared" ref="N24:N29" si="28">H24+L24</f>
        <v>0</v>
      </c>
      <c r="O24" s="23">
        <f t="shared" ref="O24:O29" si="29">I24+M24</f>
        <v>0</v>
      </c>
      <c r="P24" s="2"/>
      <c r="Q24" s="2"/>
      <c r="R24" s="2"/>
    </row>
    <row r="25" spans="1:18">
      <c r="A25" s="176" t="str">
        <f t="shared" si="20"/>
        <v>Faculty 2</v>
      </c>
      <c r="B25" s="254" t="str">
        <f t="shared" si="21"/>
        <v>A</v>
      </c>
      <c r="C25" s="267">
        <f t="shared" si="22"/>
        <v>0</v>
      </c>
      <c r="D25" s="288">
        <v>0.02</v>
      </c>
      <c r="E25" s="194">
        <f t="shared" si="23"/>
        <v>0</v>
      </c>
      <c r="F25" s="187">
        <f t="shared" si="7"/>
        <v>0</v>
      </c>
      <c r="G25" s="217"/>
      <c r="H25" s="23">
        <f t="shared" si="24"/>
        <v>0</v>
      </c>
      <c r="I25" s="143">
        <f t="shared" si="25"/>
        <v>0</v>
      </c>
      <c r="J25" s="219"/>
      <c r="K25" s="37">
        <f t="shared" ref="K25:K29" si="30">J25/9</f>
        <v>0</v>
      </c>
      <c r="L25" s="23">
        <f t="shared" si="26"/>
        <v>0</v>
      </c>
      <c r="M25" s="145">
        <f t="shared" si="27"/>
        <v>0</v>
      </c>
      <c r="N25" s="23">
        <f t="shared" si="28"/>
        <v>0</v>
      </c>
      <c r="O25" s="23">
        <f t="shared" si="29"/>
        <v>0</v>
      </c>
      <c r="P25" s="2"/>
      <c r="Q25" s="2"/>
      <c r="R25" s="2"/>
    </row>
    <row r="26" spans="1:18">
      <c r="A26" s="176" t="str">
        <f t="shared" si="20"/>
        <v>Faculty 3</v>
      </c>
      <c r="B26" s="254" t="str">
        <f t="shared" si="21"/>
        <v>A</v>
      </c>
      <c r="C26" s="267">
        <f>E17</f>
        <v>0</v>
      </c>
      <c r="D26" s="288">
        <v>0.02</v>
      </c>
      <c r="E26" s="194">
        <f t="shared" si="23"/>
        <v>0</v>
      </c>
      <c r="F26" s="187">
        <f t="shared" si="7"/>
        <v>0</v>
      </c>
      <c r="G26" s="217"/>
      <c r="H26" s="23">
        <f t="shared" si="24"/>
        <v>0</v>
      </c>
      <c r="I26" s="143">
        <f t="shared" si="25"/>
        <v>0</v>
      </c>
      <c r="J26" s="219"/>
      <c r="K26" s="37">
        <f t="shared" si="30"/>
        <v>0</v>
      </c>
      <c r="L26" s="23">
        <f t="shared" si="26"/>
        <v>0</v>
      </c>
      <c r="M26" s="145">
        <f t="shared" si="27"/>
        <v>0</v>
      </c>
      <c r="N26" s="23">
        <f t="shared" si="28"/>
        <v>0</v>
      </c>
      <c r="O26" s="23">
        <f t="shared" si="29"/>
        <v>0</v>
      </c>
      <c r="P26" s="2"/>
      <c r="Q26" s="2"/>
      <c r="R26" s="2"/>
    </row>
    <row r="27" spans="1:18">
      <c r="A27" s="177" t="str">
        <f t="shared" si="20"/>
        <v>Faculty 4</v>
      </c>
      <c r="B27" s="254" t="str">
        <f t="shared" si="21"/>
        <v>A</v>
      </c>
      <c r="C27" s="267">
        <f t="shared" si="22"/>
        <v>0</v>
      </c>
      <c r="D27" s="288">
        <v>0.02</v>
      </c>
      <c r="E27" s="194">
        <f t="shared" si="23"/>
        <v>0</v>
      </c>
      <c r="F27" s="187">
        <f t="shared" si="7"/>
        <v>0</v>
      </c>
      <c r="G27" s="217"/>
      <c r="H27" s="23">
        <f t="shared" si="24"/>
        <v>0</v>
      </c>
      <c r="I27" s="143">
        <f t="shared" si="25"/>
        <v>0</v>
      </c>
      <c r="J27" s="219"/>
      <c r="K27" s="37">
        <f t="shared" si="30"/>
        <v>0</v>
      </c>
      <c r="L27" s="23">
        <f t="shared" si="26"/>
        <v>0</v>
      </c>
      <c r="M27" s="145">
        <f t="shared" si="27"/>
        <v>0</v>
      </c>
      <c r="N27" s="23">
        <f t="shared" si="28"/>
        <v>0</v>
      </c>
      <c r="O27" s="23">
        <f t="shared" si="29"/>
        <v>0</v>
      </c>
      <c r="P27" s="2"/>
      <c r="Q27" s="2"/>
      <c r="R27" s="2"/>
    </row>
    <row r="28" spans="1:18">
      <c r="A28" s="177" t="str">
        <f t="shared" si="20"/>
        <v>Faculty 5</v>
      </c>
      <c r="B28" s="254" t="str">
        <f t="shared" si="21"/>
        <v>A</v>
      </c>
      <c r="C28" s="267">
        <f t="shared" si="22"/>
        <v>0</v>
      </c>
      <c r="D28" s="288">
        <v>0.02</v>
      </c>
      <c r="E28" s="194">
        <f t="shared" si="23"/>
        <v>0</v>
      </c>
      <c r="F28" s="187">
        <f t="shared" si="7"/>
        <v>0</v>
      </c>
      <c r="G28" s="217"/>
      <c r="H28" s="23">
        <f t="shared" si="24"/>
        <v>0</v>
      </c>
      <c r="I28" s="143">
        <f t="shared" si="25"/>
        <v>0</v>
      </c>
      <c r="J28" s="219"/>
      <c r="K28" s="37">
        <f t="shared" si="30"/>
        <v>0</v>
      </c>
      <c r="L28" s="23">
        <f t="shared" si="26"/>
        <v>0</v>
      </c>
      <c r="M28" s="145">
        <f t="shared" si="27"/>
        <v>0</v>
      </c>
      <c r="N28" s="23">
        <f t="shared" si="28"/>
        <v>0</v>
      </c>
      <c r="O28" s="23">
        <f t="shared" si="29"/>
        <v>0</v>
      </c>
      <c r="P28" s="2"/>
      <c r="Q28" s="2"/>
      <c r="R28" s="2"/>
    </row>
    <row r="29" spans="1:18">
      <c r="A29" s="177" t="str">
        <f t="shared" si="20"/>
        <v>Faculty 6</v>
      </c>
      <c r="B29" s="254" t="str">
        <f t="shared" si="21"/>
        <v>A</v>
      </c>
      <c r="C29" s="267">
        <f t="shared" si="22"/>
        <v>0</v>
      </c>
      <c r="D29" s="288">
        <v>0.02</v>
      </c>
      <c r="E29" s="194">
        <f t="shared" si="23"/>
        <v>0</v>
      </c>
      <c r="F29" s="187">
        <f t="shared" si="7"/>
        <v>0</v>
      </c>
      <c r="G29" s="217"/>
      <c r="H29" s="23">
        <f t="shared" si="24"/>
        <v>0</v>
      </c>
      <c r="I29" s="143">
        <f t="shared" si="25"/>
        <v>0</v>
      </c>
      <c r="J29" s="219"/>
      <c r="K29" s="37">
        <f t="shared" si="30"/>
        <v>0</v>
      </c>
      <c r="L29" s="23">
        <f t="shared" si="26"/>
        <v>0</v>
      </c>
      <c r="M29" s="145">
        <f t="shared" si="27"/>
        <v>0</v>
      </c>
      <c r="N29" s="23">
        <f t="shared" si="28"/>
        <v>0</v>
      </c>
      <c r="O29" s="23">
        <f t="shared" si="29"/>
        <v>0</v>
      </c>
      <c r="P29" s="2"/>
      <c r="Q29" s="2"/>
      <c r="R29" s="2"/>
    </row>
    <row r="30" spans="1:18">
      <c r="A30" s="179" t="s">
        <v>11</v>
      </c>
      <c r="B30" s="291"/>
      <c r="C30" s="292"/>
      <c r="D30" s="293"/>
      <c r="E30" s="191"/>
      <c r="F30" s="181"/>
      <c r="G30" s="315"/>
      <c r="H30" s="302">
        <f>SUM(H24:H29)</f>
        <v>0</v>
      </c>
      <c r="I30" s="303">
        <f>SUM(I24:I29)</f>
        <v>0</v>
      </c>
      <c r="J30" s="316"/>
      <c r="K30" s="184"/>
      <c r="L30" s="182">
        <f>SUM(L24:L29)</f>
        <v>0</v>
      </c>
      <c r="M30" s="183">
        <f>SUM(M24:M29)</f>
        <v>0</v>
      </c>
      <c r="N30" s="182">
        <f>SUM(N24:N29)</f>
        <v>0</v>
      </c>
      <c r="O30" s="182">
        <f>SUM(O24:O29)</f>
        <v>0</v>
      </c>
      <c r="P30" s="2"/>
      <c r="Q30" s="5">
        <f>N30+'KSU Other Personnel'!F47</f>
        <v>0</v>
      </c>
      <c r="R30" s="5">
        <f>O30+'KSU Other Personnel'!H47</f>
        <v>0</v>
      </c>
    </row>
    <row r="31" spans="1:18" s="2" customFormat="1">
      <c r="A31" s="185"/>
      <c r="B31" s="294"/>
      <c r="C31" s="295"/>
      <c r="D31" s="296"/>
      <c r="E31" s="196"/>
      <c r="F31" s="187"/>
      <c r="G31" s="317"/>
      <c r="H31" s="325"/>
      <c r="I31" s="326"/>
      <c r="J31" s="319"/>
      <c r="K31" s="188"/>
      <c r="L31" s="197"/>
      <c r="M31" s="198"/>
      <c r="N31" s="197"/>
      <c r="O31" s="197"/>
    </row>
    <row r="32" spans="1:18">
      <c r="A32" s="201" t="s">
        <v>28</v>
      </c>
      <c r="B32" s="289"/>
      <c r="C32" s="290"/>
      <c r="D32" s="206"/>
      <c r="E32" s="207"/>
      <c r="F32" s="204"/>
      <c r="G32" s="309"/>
      <c r="H32" s="208"/>
      <c r="I32" s="207"/>
      <c r="J32" s="310"/>
      <c r="K32" s="205"/>
      <c r="L32" s="202"/>
      <c r="M32" s="203"/>
      <c r="N32" s="202"/>
      <c r="O32" s="202"/>
      <c r="P32" s="25"/>
      <c r="Q32" s="25"/>
      <c r="R32" s="25"/>
    </row>
    <row r="33" spans="1:18">
      <c r="A33" s="176" t="str">
        <f t="shared" ref="A33:A38" si="31">A6</f>
        <v>Faculty 1</v>
      </c>
      <c r="B33" s="254" t="str">
        <f t="shared" ref="B33:B38" si="32">B6</f>
        <v>A</v>
      </c>
      <c r="C33" s="267">
        <f t="shared" ref="C33:C38" si="33">E24</f>
        <v>0</v>
      </c>
      <c r="D33" s="288">
        <v>0.02</v>
      </c>
      <c r="E33" s="194">
        <f t="shared" ref="E33:E38" si="34">C33*(1+D33)</f>
        <v>0</v>
      </c>
      <c r="F33" s="187">
        <f t="shared" si="7"/>
        <v>0</v>
      </c>
      <c r="G33" s="217"/>
      <c r="H33" s="23">
        <f t="shared" ref="H33:H38" si="35">E33*G33</f>
        <v>0</v>
      </c>
      <c r="I33" s="143">
        <f t="shared" ref="I33:I38" si="36">IF(B33="P",H33*0.0145,H33*0.37)</f>
        <v>0</v>
      </c>
      <c r="J33" s="219"/>
      <c r="K33" s="37">
        <f>J33/9</f>
        <v>0</v>
      </c>
      <c r="L33" s="23">
        <f t="shared" ref="L33:L38" si="37">E33*K33</f>
        <v>0</v>
      </c>
      <c r="M33" s="145">
        <f t="shared" ref="M33:M38" si="38">IF(B33="P",L33*0.0145,L33*0.2365)</f>
        <v>0</v>
      </c>
      <c r="N33" s="23">
        <f t="shared" ref="N33:N38" si="39">H33+L33</f>
        <v>0</v>
      </c>
      <c r="O33" s="23">
        <f t="shared" ref="O33:O38" si="40">I33+M33</f>
        <v>0</v>
      </c>
      <c r="P33" s="25"/>
      <c r="Q33" s="25"/>
      <c r="R33" s="25"/>
    </row>
    <row r="34" spans="1:18">
      <c r="A34" s="176" t="str">
        <f t="shared" si="31"/>
        <v>Faculty 2</v>
      </c>
      <c r="B34" s="254" t="str">
        <f t="shared" si="32"/>
        <v>A</v>
      </c>
      <c r="C34" s="267">
        <f t="shared" si="33"/>
        <v>0</v>
      </c>
      <c r="D34" s="288">
        <v>0.02</v>
      </c>
      <c r="E34" s="194">
        <f t="shared" si="34"/>
        <v>0</v>
      </c>
      <c r="F34" s="187">
        <f t="shared" si="7"/>
        <v>0</v>
      </c>
      <c r="G34" s="217"/>
      <c r="H34" s="23">
        <f t="shared" si="35"/>
        <v>0</v>
      </c>
      <c r="I34" s="143">
        <f t="shared" si="36"/>
        <v>0</v>
      </c>
      <c r="J34" s="219"/>
      <c r="K34" s="37">
        <f t="shared" ref="K34:K38" si="41">J34/9</f>
        <v>0</v>
      </c>
      <c r="L34" s="23">
        <f t="shared" si="37"/>
        <v>0</v>
      </c>
      <c r="M34" s="145">
        <f t="shared" si="38"/>
        <v>0</v>
      </c>
      <c r="N34" s="23">
        <f t="shared" si="39"/>
        <v>0</v>
      </c>
      <c r="O34" s="23">
        <f t="shared" si="40"/>
        <v>0</v>
      </c>
      <c r="P34" s="25"/>
      <c r="Q34" s="25"/>
      <c r="R34" s="25"/>
    </row>
    <row r="35" spans="1:18">
      <c r="A35" s="176" t="str">
        <f t="shared" si="31"/>
        <v>Faculty 3</v>
      </c>
      <c r="B35" s="254" t="str">
        <f t="shared" si="32"/>
        <v>A</v>
      </c>
      <c r="C35" s="267">
        <f t="shared" si="33"/>
        <v>0</v>
      </c>
      <c r="D35" s="288">
        <v>0.02</v>
      </c>
      <c r="E35" s="194">
        <f t="shared" si="34"/>
        <v>0</v>
      </c>
      <c r="F35" s="187">
        <f t="shared" si="7"/>
        <v>0</v>
      </c>
      <c r="G35" s="217"/>
      <c r="H35" s="23">
        <f t="shared" si="35"/>
        <v>0</v>
      </c>
      <c r="I35" s="143">
        <f t="shared" si="36"/>
        <v>0</v>
      </c>
      <c r="J35" s="219"/>
      <c r="K35" s="37">
        <f t="shared" si="41"/>
        <v>0</v>
      </c>
      <c r="L35" s="23">
        <f t="shared" si="37"/>
        <v>0</v>
      </c>
      <c r="M35" s="145">
        <f t="shared" si="38"/>
        <v>0</v>
      </c>
      <c r="N35" s="23">
        <f t="shared" si="39"/>
        <v>0</v>
      </c>
      <c r="O35" s="23">
        <f t="shared" si="40"/>
        <v>0</v>
      </c>
      <c r="P35" s="25"/>
      <c r="Q35" s="25"/>
      <c r="R35" s="25"/>
    </row>
    <row r="36" spans="1:18">
      <c r="A36" s="177" t="str">
        <f t="shared" si="31"/>
        <v>Faculty 4</v>
      </c>
      <c r="B36" s="254" t="str">
        <f t="shared" si="32"/>
        <v>A</v>
      </c>
      <c r="C36" s="267">
        <f t="shared" si="33"/>
        <v>0</v>
      </c>
      <c r="D36" s="288">
        <v>0.02</v>
      </c>
      <c r="E36" s="194">
        <f t="shared" si="34"/>
        <v>0</v>
      </c>
      <c r="F36" s="187">
        <f t="shared" si="7"/>
        <v>0</v>
      </c>
      <c r="G36" s="217"/>
      <c r="H36" s="23">
        <f t="shared" si="35"/>
        <v>0</v>
      </c>
      <c r="I36" s="143">
        <f t="shared" si="36"/>
        <v>0</v>
      </c>
      <c r="J36" s="219"/>
      <c r="K36" s="37">
        <f t="shared" si="41"/>
        <v>0</v>
      </c>
      <c r="L36" s="23">
        <f t="shared" si="37"/>
        <v>0</v>
      </c>
      <c r="M36" s="145">
        <f t="shared" si="38"/>
        <v>0</v>
      </c>
      <c r="N36" s="23">
        <f t="shared" si="39"/>
        <v>0</v>
      </c>
      <c r="O36" s="23">
        <f t="shared" si="40"/>
        <v>0</v>
      </c>
      <c r="P36" s="25"/>
      <c r="Q36" s="25"/>
      <c r="R36" s="25"/>
    </row>
    <row r="37" spans="1:18">
      <c r="A37" s="177" t="str">
        <f t="shared" si="31"/>
        <v>Faculty 5</v>
      </c>
      <c r="B37" s="254" t="str">
        <f t="shared" si="32"/>
        <v>A</v>
      </c>
      <c r="C37" s="267">
        <f t="shared" si="33"/>
        <v>0</v>
      </c>
      <c r="D37" s="288">
        <v>0.02</v>
      </c>
      <c r="E37" s="194">
        <f t="shared" si="34"/>
        <v>0</v>
      </c>
      <c r="F37" s="187">
        <f t="shared" si="7"/>
        <v>0</v>
      </c>
      <c r="G37" s="217"/>
      <c r="H37" s="23">
        <f t="shared" si="35"/>
        <v>0</v>
      </c>
      <c r="I37" s="143">
        <f t="shared" si="36"/>
        <v>0</v>
      </c>
      <c r="J37" s="219"/>
      <c r="K37" s="37">
        <f t="shared" si="41"/>
        <v>0</v>
      </c>
      <c r="L37" s="23">
        <f t="shared" si="37"/>
        <v>0</v>
      </c>
      <c r="M37" s="145">
        <f t="shared" si="38"/>
        <v>0</v>
      </c>
      <c r="N37" s="23">
        <f t="shared" si="39"/>
        <v>0</v>
      </c>
      <c r="O37" s="23">
        <f t="shared" si="40"/>
        <v>0</v>
      </c>
      <c r="P37" s="25"/>
      <c r="Q37" s="25"/>
      <c r="R37" s="25"/>
    </row>
    <row r="38" spans="1:18">
      <c r="A38" s="177" t="str">
        <f t="shared" si="31"/>
        <v>Faculty 6</v>
      </c>
      <c r="B38" s="254" t="str">
        <f t="shared" si="32"/>
        <v>A</v>
      </c>
      <c r="C38" s="267">
        <f t="shared" si="33"/>
        <v>0</v>
      </c>
      <c r="D38" s="288">
        <v>0.02</v>
      </c>
      <c r="E38" s="194">
        <f t="shared" si="34"/>
        <v>0</v>
      </c>
      <c r="F38" s="187">
        <f t="shared" si="7"/>
        <v>0</v>
      </c>
      <c r="G38" s="217"/>
      <c r="H38" s="23">
        <f t="shared" si="35"/>
        <v>0</v>
      </c>
      <c r="I38" s="143">
        <f t="shared" si="36"/>
        <v>0</v>
      </c>
      <c r="J38" s="219"/>
      <c r="K38" s="37">
        <f t="shared" si="41"/>
        <v>0</v>
      </c>
      <c r="L38" s="23">
        <f t="shared" si="37"/>
        <v>0</v>
      </c>
      <c r="M38" s="145">
        <f t="shared" si="38"/>
        <v>0</v>
      </c>
      <c r="N38" s="23">
        <f t="shared" si="39"/>
        <v>0</v>
      </c>
      <c r="O38" s="23">
        <f t="shared" si="40"/>
        <v>0</v>
      </c>
      <c r="P38" s="25"/>
      <c r="Q38" s="25"/>
      <c r="R38" s="25"/>
    </row>
    <row r="39" spans="1:18">
      <c r="A39" s="179" t="s">
        <v>29</v>
      </c>
      <c r="B39" s="291"/>
      <c r="C39" s="292"/>
      <c r="D39" s="293"/>
      <c r="E39" s="191"/>
      <c r="F39" s="300"/>
      <c r="G39" s="301"/>
      <c r="H39" s="302">
        <f>SUM(H33:H38)</f>
        <v>0</v>
      </c>
      <c r="I39" s="303">
        <f>SUM(I33:I38)</f>
        <v>0</v>
      </c>
      <c r="J39" s="304"/>
      <c r="K39" s="184"/>
      <c r="L39" s="182">
        <f>SUM(L33:L38)</f>
        <v>0</v>
      </c>
      <c r="M39" s="183">
        <f>SUM(M33:M38)</f>
        <v>0</v>
      </c>
      <c r="N39" s="182">
        <f>SUM(N33:N38)</f>
        <v>0</v>
      </c>
      <c r="O39" s="182">
        <f>SUM(O33:O38)</f>
        <v>0</v>
      </c>
      <c r="P39" s="25"/>
      <c r="Q39" s="5">
        <f>N39+'KSU Other Personnel'!F60</f>
        <v>0</v>
      </c>
      <c r="R39" s="5">
        <f>O39+'KSU Other Personnel'!H60</f>
        <v>0</v>
      </c>
    </row>
    <row r="40" spans="1:18">
      <c r="A40" s="192"/>
      <c r="B40" s="297"/>
      <c r="C40" s="298"/>
      <c r="D40" s="299"/>
      <c r="E40" s="194"/>
      <c r="F40" s="305"/>
      <c r="G40" s="306"/>
      <c r="H40" s="307"/>
      <c r="I40" s="308"/>
      <c r="J40" s="298"/>
      <c r="K40" s="199"/>
      <c r="L40" s="193"/>
      <c r="M40" s="200"/>
      <c r="N40" s="193"/>
      <c r="O40" s="193"/>
      <c r="P40" s="25"/>
      <c r="Q40" s="25"/>
      <c r="R40" s="25"/>
    </row>
    <row r="41" spans="1:18">
      <c r="A41" s="201" t="s">
        <v>51</v>
      </c>
      <c r="B41" s="289"/>
      <c r="C41" s="290"/>
      <c r="D41" s="206"/>
      <c r="E41" s="207"/>
      <c r="F41" s="204"/>
      <c r="G41" s="309"/>
      <c r="H41" s="208"/>
      <c r="I41" s="207"/>
      <c r="J41" s="310"/>
      <c r="K41" s="205"/>
      <c r="L41" s="202"/>
      <c r="M41" s="203"/>
      <c r="N41" s="202"/>
      <c r="O41" s="202"/>
      <c r="P41" s="25"/>
      <c r="Q41" s="25"/>
      <c r="R41" s="25"/>
    </row>
    <row r="42" spans="1:18">
      <c r="A42" s="176" t="str">
        <f t="shared" ref="A42:A47" si="42">A6</f>
        <v>Faculty 1</v>
      </c>
      <c r="B42" s="254" t="str">
        <f t="shared" ref="B42:B47" si="43">B6</f>
        <v>A</v>
      </c>
      <c r="C42" s="267">
        <f>E33</f>
        <v>0</v>
      </c>
      <c r="D42" s="288">
        <v>0.02</v>
      </c>
      <c r="E42" s="194">
        <f t="shared" ref="E42:E47" si="44">C42*(1+D42)</f>
        <v>0</v>
      </c>
      <c r="F42" s="187">
        <f t="shared" ref="F42:F47" si="45">IF(B42="A", G42/0.1111, G42/0.08333)</f>
        <v>0</v>
      </c>
      <c r="G42" s="217"/>
      <c r="H42" s="23">
        <f t="shared" ref="H42:H47" si="46">E42*G42</f>
        <v>0</v>
      </c>
      <c r="I42" s="143">
        <f t="shared" ref="I42:I47" si="47">IF(B42="P",H42*0.0145,H42*0.37)</f>
        <v>0</v>
      </c>
      <c r="J42" s="219"/>
      <c r="K42" s="37">
        <f>J42/9</f>
        <v>0</v>
      </c>
      <c r="L42" s="23">
        <f t="shared" ref="L42:L47" si="48">E42*K42</f>
        <v>0</v>
      </c>
      <c r="M42" s="145">
        <f t="shared" ref="M42:M47" si="49">IF(B42="P",L42*0.0145,L42*0.2365)</f>
        <v>0</v>
      </c>
      <c r="N42" s="23">
        <f t="shared" ref="N42:N47" si="50">H42+L42</f>
        <v>0</v>
      </c>
      <c r="O42" s="23">
        <f t="shared" ref="O42:O47" si="51">I42+M42</f>
        <v>0</v>
      </c>
      <c r="P42" s="25"/>
      <c r="Q42" s="25"/>
      <c r="R42" s="25"/>
    </row>
    <row r="43" spans="1:18">
      <c r="A43" s="176" t="str">
        <f t="shared" si="42"/>
        <v>Faculty 2</v>
      </c>
      <c r="B43" s="254" t="str">
        <f t="shared" si="43"/>
        <v>A</v>
      </c>
      <c r="C43" s="267">
        <f t="shared" ref="C43:C46" si="52">E34</f>
        <v>0</v>
      </c>
      <c r="D43" s="288">
        <v>0.02</v>
      </c>
      <c r="E43" s="194">
        <f t="shared" si="44"/>
        <v>0</v>
      </c>
      <c r="F43" s="187">
        <f t="shared" si="45"/>
        <v>0</v>
      </c>
      <c r="G43" s="217"/>
      <c r="H43" s="23">
        <f t="shared" si="46"/>
        <v>0</v>
      </c>
      <c r="I43" s="143">
        <f t="shared" si="47"/>
        <v>0</v>
      </c>
      <c r="J43" s="219"/>
      <c r="K43" s="37">
        <f t="shared" ref="K43:K47" si="53">J43/9</f>
        <v>0</v>
      </c>
      <c r="L43" s="23">
        <f t="shared" si="48"/>
        <v>0</v>
      </c>
      <c r="M43" s="145">
        <f t="shared" si="49"/>
        <v>0</v>
      </c>
      <c r="N43" s="23">
        <f t="shared" si="50"/>
        <v>0</v>
      </c>
      <c r="O43" s="23">
        <f t="shared" si="51"/>
        <v>0</v>
      </c>
      <c r="P43" s="25"/>
      <c r="Q43" s="25"/>
      <c r="R43" s="25"/>
    </row>
    <row r="44" spans="1:18">
      <c r="A44" s="176" t="str">
        <f t="shared" si="42"/>
        <v>Faculty 3</v>
      </c>
      <c r="B44" s="254" t="str">
        <f t="shared" si="43"/>
        <v>A</v>
      </c>
      <c r="C44" s="267">
        <f t="shared" si="52"/>
        <v>0</v>
      </c>
      <c r="D44" s="288">
        <v>0.02</v>
      </c>
      <c r="E44" s="194">
        <f t="shared" si="44"/>
        <v>0</v>
      </c>
      <c r="F44" s="187">
        <f t="shared" si="45"/>
        <v>0</v>
      </c>
      <c r="G44" s="217"/>
      <c r="H44" s="23">
        <f t="shared" si="46"/>
        <v>0</v>
      </c>
      <c r="I44" s="143">
        <f t="shared" si="47"/>
        <v>0</v>
      </c>
      <c r="J44" s="219"/>
      <c r="K44" s="37">
        <f t="shared" si="53"/>
        <v>0</v>
      </c>
      <c r="L44" s="23">
        <f t="shared" si="48"/>
        <v>0</v>
      </c>
      <c r="M44" s="145">
        <f t="shared" si="49"/>
        <v>0</v>
      </c>
      <c r="N44" s="23">
        <f t="shared" si="50"/>
        <v>0</v>
      </c>
      <c r="O44" s="23">
        <f t="shared" si="51"/>
        <v>0</v>
      </c>
      <c r="P44" s="25"/>
      <c r="Q44" s="25"/>
      <c r="R44" s="25"/>
    </row>
    <row r="45" spans="1:18">
      <c r="A45" s="177" t="str">
        <f t="shared" si="42"/>
        <v>Faculty 4</v>
      </c>
      <c r="B45" s="254" t="str">
        <f t="shared" si="43"/>
        <v>A</v>
      </c>
      <c r="C45" s="267">
        <f t="shared" si="52"/>
        <v>0</v>
      </c>
      <c r="D45" s="288">
        <v>0.02</v>
      </c>
      <c r="E45" s="194">
        <f t="shared" si="44"/>
        <v>0</v>
      </c>
      <c r="F45" s="187">
        <f t="shared" si="45"/>
        <v>0</v>
      </c>
      <c r="G45" s="217"/>
      <c r="H45" s="23">
        <f t="shared" si="46"/>
        <v>0</v>
      </c>
      <c r="I45" s="143">
        <f t="shared" si="47"/>
        <v>0</v>
      </c>
      <c r="J45" s="219"/>
      <c r="K45" s="37">
        <f t="shared" si="53"/>
        <v>0</v>
      </c>
      <c r="L45" s="23">
        <f t="shared" si="48"/>
        <v>0</v>
      </c>
      <c r="M45" s="145">
        <f t="shared" si="49"/>
        <v>0</v>
      </c>
      <c r="N45" s="23">
        <f t="shared" si="50"/>
        <v>0</v>
      </c>
      <c r="O45" s="23">
        <f t="shared" si="51"/>
        <v>0</v>
      </c>
      <c r="P45" s="25"/>
      <c r="Q45" s="25"/>
      <c r="R45" s="25"/>
    </row>
    <row r="46" spans="1:18">
      <c r="A46" s="177" t="str">
        <f t="shared" si="42"/>
        <v>Faculty 5</v>
      </c>
      <c r="B46" s="254" t="str">
        <f t="shared" si="43"/>
        <v>A</v>
      </c>
      <c r="C46" s="267">
        <f t="shared" si="52"/>
        <v>0</v>
      </c>
      <c r="D46" s="288">
        <v>0.02</v>
      </c>
      <c r="E46" s="194">
        <f t="shared" si="44"/>
        <v>0</v>
      </c>
      <c r="F46" s="187">
        <f t="shared" si="45"/>
        <v>0</v>
      </c>
      <c r="G46" s="217"/>
      <c r="H46" s="23">
        <f t="shared" si="46"/>
        <v>0</v>
      </c>
      <c r="I46" s="143">
        <f t="shared" si="47"/>
        <v>0</v>
      </c>
      <c r="J46" s="219"/>
      <c r="K46" s="37">
        <f t="shared" si="53"/>
        <v>0</v>
      </c>
      <c r="L46" s="23">
        <f t="shared" si="48"/>
        <v>0</v>
      </c>
      <c r="M46" s="145">
        <f t="shared" si="49"/>
        <v>0</v>
      </c>
      <c r="N46" s="23">
        <f t="shared" si="50"/>
        <v>0</v>
      </c>
      <c r="O46" s="23">
        <f t="shared" si="51"/>
        <v>0</v>
      </c>
      <c r="P46" s="25"/>
      <c r="Q46" s="25"/>
      <c r="R46" s="25"/>
    </row>
    <row r="47" spans="1:18">
      <c r="A47" s="177" t="str">
        <f t="shared" si="42"/>
        <v>Faculty 6</v>
      </c>
      <c r="B47" s="254" t="str">
        <f t="shared" si="43"/>
        <v>A</v>
      </c>
      <c r="C47" s="267">
        <f>E38</f>
        <v>0</v>
      </c>
      <c r="D47" s="288">
        <v>0.02</v>
      </c>
      <c r="E47" s="272">
        <f t="shared" si="44"/>
        <v>0</v>
      </c>
      <c r="F47" s="187">
        <f t="shared" si="45"/>
        <v>0</v>
      </c>
      <c r="G47" s="217"/>
      <c r="H47" s="23">
        <f t="shared" si="46"/>
        <v>0</v>
      </c>
      <c r="I47" s="143">
        <f t="shared" si="47"/>
        <v>0</v>
      </c>
      <c r="J47" s="219"/>
      <c r="K47" s="37">
        <f t="shared" si="53"/>
        <v>0</v>
      </c>
      <c r="L47" s="23">
        <f t="shared" si="48"/>
        <v>0</v>
      </c>
      <c r="M47" s="145">
        <f t="shared" si="49"/>
        <v>0</v>
      </c>
      <c r="N47" s="23">
        <f t="shared" si="50"/>
        <v>0</v>
      </c>
      <c r="O47" s="23">
        <f t="shared" si="51"/>
        <v>0</v>
      </c>
      <c r="P47" s="25"/>
      <c r="Q47" s="25"/>
      <c r="R47" s="25"/>
    </row>
    <row r="48" spans="1:18">
      <c r="A48" s="97" t="s">
        <v>52</v>
      </c>
      <c r="B48" s="322"/>
      <c r="C48" s="292"/>
      <c r="D48" s="293"/>
      <c r="E48" s="323"/>
      <c r="F48" s="300"/>
      <c r="G48" s="301"/>
      <c r="H48" s="324">
        <f>SUM(H42:H47)</f>
        <v>0</v>
      </c>
      <c r="I48" s="324">
        <f>SUM(I42:I47)</f>
        <v>0</v>
      </c>
      <c r="J48" s="304"/>
      <c r="K48" s="109"/>
      <c r="L48" s="108">
        <f>SUM(L42:L47)</f>
        <v>0</v>
      </c>
      <c r="M48" s="108">
        <f>SUM(M42:M47)</f>
        <v>0</v>
      </c>
      <c r="N48" s="108">
        <f>SUM(N42:N47)</f>
        <v>0</v>
      </c>
      <c r="O48" s="108">
        <f>SUM(O42:O47)</f>
        <v>0</v>
      </c>
      <c r="P48" s="25"/>
      <c r="Q48" s="5">
        <f>N48+'KSU Other Personnel'!F73</f>
        <v>0</v>
      </c>
      <c r="R48" s="5">
        <f>O48+'KSU Other Personnel'!H73</f>
        <v>0</v>
      </c>
    </row>
    <row r="49" spans="1:15">
      <c r="A49" s="25"/>
      <c r="C49" s="23"/>
      <c r="D49" s="25"/>
      <c r="E49" s="25"/>
      <c r="H49" s="25"/>
      <c r="I49" s="25"/>
      <c r="L49" s="25"/>
      <c r="M49" s="25"/>
      <c r="N49" s="25"/>
      <c r="O49" s="25"/>
    </row>
    <row r="50" spans="1:15" ht="42.65" customHeight="1">
      <c r="A50" s="351" t="s">
        <v>90</v>
      </c>
      <c r="B50" s="352"/>
      <c r="C50" s="352"/>
      <c r="D50" s="352"/>
      <c r="E50" s="352"/>
      <c r="F50" s="352"/>
      <c r="G50" s="352"/>
      <c r="H50" s="352"/>
      <c r="I50" s="352"/>
      <c r="J50" s="352"/>
      <c r="K50" s="352"/>
      <c r="L50" s="352"/>
      <c r="M50" s="352"/>
      <c r="N50" s="352"/>
      <c r="O50" s="352"/>
    </row>
    <row r="51" spans="1:15" ht="28.5" customHeight="1">
      <c r="A51" s="353" t="s">
        <v>91</v>
      </c>
      <c r="B51" s="354"/>
      <c r="C51" s="354"/>
      <c r="D51" s="354"/>
      <c r="E51" s="354"/>
      <c r="F51" s="354"/>
      <c r="G51" s="354"/>
      <c r="H51" s="354"/>
      <c r="I51" s="354"/>
      <c r="J51" s="354"/>
      <c r="K51" s="354"/>
      <c r="L51" s="354"/>
      <c r="M51" s="354"/>
      <c r="N51" s="354"/>
      <c r="O51" s="354"/>
    </row>
  </sheetData>
  <sheetProtection algorithmName="SHA-512" hashValue="FlJZ51mBh5iPpMVTLlAgm1ebAdHWc1NYRIXWDfJFWzuLmAGdM8HLCNIAmkd9/9HvsaxM0EqmGSqNrtuHDLucrA==" saltValue="BmS2sNz6WEY9mNJ2qs4/cw==" spinCount="100000" sheet="1" selectLockedCells="1"/>
  <mergeCells count="5">
    <mergeCell ref="Q3:R4"/>
    <mergeCell ref="A50:O50"/>
    <mergeCell ref="A51:O51"/>
    <mergeCell ref="A1:O1"/>
    <mergeCell ref="J3:O3"/>
  </mergeCells>
  <phoneticPr fontId="0" type="noConversion"/>
  <pageMargins left="0.33" right="0.31" top="0.5" bottom="0.5" header="0.5" footer="0.5"/>
  <pageSetup scale="8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4"/>
  <sheetViews>
    <sheetView topLeftCell="A4" workbookViewId="0">
      <selection activeCell="D11" sqref="D11"/>
    </sheetView>
  </sheetViews>
  <sheetFormatPr defaultColWidth="8.86328125" defaultRowHeight="13"/>
  <cols>
    <col min="1" max="1" width="27.54296875" customWidth="1"/>
    <col min="2" max="2" width="12.26953125" customWidth="1"/>
    <col min="3" max="3" width="10.7265625" customWidth="1"/>
    <col min="4" max="4" width="10.86328125" customWidth="1"/>
    <col min="5" max="5" width="10.86328125" style="25" customWidth="1"/>
    <col min="6" max="6" width="13" customWidth="1"/>
    <col min="7" max="7" width="11.26953125" style="31" customWidth="1"/>
    <col min="8" max="8" width="12" customWidth="1"/>
    <col min="9" max="9" width="11.7265625" customWidth="1"/>
    <col min="10" max="10" width="9" customWidth="1"/>
    <col min="11" max="11" width="26.40625" customWidth="1"/>
    <col min="12" max="12" width="15.26953125" customWidth="1"/>
    <col min="13" max="13" width="17.7265625" customWidth="1"/>
    <col min="14" max="14" width="21.86328125" customWidth="1"/>
  </cols>
  <sheetData>
    <row r="1" spans="1:14" s="25" customFormat="1" ht="36.200000000000003" customHeight="1">
      <c r="A1" s="355" t="s">
        <v>99</v>
      </c>
      <c r="B1" s="355"/>
      <c r="C1" s="355"/>
      <c r="D1" s="355"/>
      <c r="E1" s="355"/>
      <c r="F1" s="355"/>
      <c r="G1" s="355"/>
      <c r="H1" s="355"/>
    </row>
    <row r="2" spans="1:14" s="25" customFormat="1" ht="15.5">
      <c r="A2" s="126" t="s">
        <v>100</v>
      </c>
      <c r="B2" s="110"/>
      <c r="C2" s="110"/>
      <c r="D2" s="110"/>
      <c r="E2" s="110"/>
      <c r="F2" s="110"/>
      <c r="G2" s="220"/>
      <c r="H2" s="110"/>
    </row>
    <row r="3" spans="1:14" s="25" customFormat="1" ht="30.75" customHeight="1">
      <c r="A3" s="358" t="s">
        <v>117</v>
      </c>
      <c r="B3" s="358"/>
      <c r="C3" s="358"/>
      <c r="D3" s="358"/>
      <c r="E3" s="358"/>
      <c r="F3" s="358"/>
      <c r="G3" s="358"/>
      <c r="H3" s="358"/>
      <c r="I3" s="358"/>
    </row>
    <row r="4" spans="1:14" s="25" customFormat="1" ht="21.75" customHeight="1">
      <c r="A4" s="358" t="s">
        <v>118</v>
      </c>
      <c r="B4" s="342"/>
      <c r="C4" s="342"/>
      <c r="D4" s="342"/>
      <c r="E4" s="342"/>
      <c r="F4" s="342"/>
      <c r="G4" s="342"/>
      <c r="H4" s="342"/>
      <c r="I4" s="73"/>
    </row>
    <row r="5" spans="1:14" s="25" customFormat="1" ht="37.700000000000003" customHeight="1">
      <c r="A5" s="358" t="s">
        <v>139</v>
      </c>
      <c r="B5" s="342"/>
      <c r="C5" s="342"/>
      <c r="D5" s="342"/>
      <c r="E5" s="342"/>
      <c r="F5" s="342"/>
      <c r="G5" s="342"/>
      <c r="H5" s="342"/>
      <c r="I5" s="73"/>
    </row>
    <row r="6" spans="1:14" s="25" customFormat="1" ht="28.7" customHeight="1">
      <c r="A6" s="358" t="s">
        <v>101</v>
      </c>
      <c r="B6" s="342"/>
      <c r="C6" s="342"/>
      <c r="D6" s="342"/>
      <c r="E6" s="342"/>
      <c r="F6" s="342"/>
      <c r="G6" s="342"/>
      <c r="H6" s="342"/>
      <c r="I6" s="73"/>
    </row>
    <row r="7" spans="1:14" ht="15.5">
      <c r="A7" s="146" t="s">
        <v>24</v>
      </c>
      <c r="B7" s="147"/>
      <c r="C7" s="147"/>
      <c r="D7" s="147"/>
      <c r="E7" s="147"/>
      <c r="F7" s="147"/>
      <c r="G7" s="148"/>
      <c r="H7" s="147"/>
      <c r="I7" s="147"/>
    </row>
    <row r="8" spans="1:14" s="25" customFormat="1">
      <c r="A8" s="129"/>
      <c r="G8" s="31"/>
    </row>
    <row r="9" spans="1:14" ht="65">
      <c r="A9" s="7" t="s">
        <v>3</v>
      </c>
      <c r="B9" s="278" t="s">
        <v>138</v>
      </c>
      <c r="C9" s="226" t="s">
        <v>136</v>
      </c>
      <c r="D9" s="6" t="s">
        <v>13</v>
      </c>
      <c r="E9" s="226" t="s">
        <v>114</v>
      </c>
      <c r="F9" s="7" t="s">
        <v>115</v>
      </c>
      <c r="G9" s="226" t="s">
        <v>119</v>
      </c>
      <c r="H9" s="7" t="s">
        <v>16</v>
      </c>
      <c r="I9" s="7" t="s">
        <v>14</v>
      </c>
      <c r="J9" s="74"/>
      <c r="K9" s="258" t="s">
        <v>126</v>
      </c>
      <c r="L9" s="259" t="s">
        <v>102</v>
      </c>
      <c r="M9" s="259" t="s">
        <v>103</v>
      </c>
      <c r="N9" s="259" t="s">
        <v>104</v>
      </c>
    </row>
    <row r="10" spans="1:14" ht="20.25" customHeight="1">
      <c r="A10" s="85" t="s">
        <v>2</v>
      </c>
      <c r="B10" s="85"/>
      <c r="C10" s="85"/>
      <c r="D10" s="85"/>
      <c r="E10" s="85"/>
      <c r="F10" s="86"/>
      <c r="G10" s="87"/>
      <c r="H10" s="88"/>
      <c r="I10" s="86"/>
      <c r="J10" s="25"/>
      <c r="K10" s="221" t="s">
        <v>93</v>
      </c>
      <c r="L10" s="222">
        <v>3000</v>
      </c>
      <c r="M10" s="357">
        <f>368*5</f>
        <v>1840</v>
      </c>
      <c r="N10" s="223">
        <f>L10+M10</f>
        <v>4840</v>
      </c>
    </row>
    <row r="11" spans="1:14" ht="30" customHeight="1">
      <c r="A11" s="279" t="s">
        <v>120</v>
      </c>
      <c r="B11" s="232">
        <v>10</v>
      </c>
      <c r="C11" s="233">
        <v>19</v>
      </c>
      <c r="D11" s="233"/>
      <c r="E11" s="233"/>
      <c r="F11" s="234">
        <f>B11*C11*D11*E11</f>
        <v>0</v>
      </c>
      <c r="G11" s="235"/>
      <c r="H11" s="236"/>
      <c r="I11" s="234">
        <f t="shared" ref="I11:I19" si="0">F11+H11</f>
        <v>0</v>
      </c>
      <c r="J11" s="25"/>
      <c r="K11" s="224" t="s">
        <v>94</v>
      </c>
      <c r="L11" s="222">
        <v>4500</v>
      </c>
      <c r="M11" s="357"/>
      <c r="N11" s="223">
        <f>L11+M10</f>
        <v>6340</v>
      </c>
    </row>
    <row r="12" spans="1:14" ht="26">
      <c r="A12" s="279" t="s">
        <v>121</v>
      </c>
      <c r="B12" s="232">
        <v>10</v>
      </c>
      <c r="C12" s="233">
        <v>19</v>
      </c>
      <c r="D12" s="233"/>
      <c r="E12" s="233"/>
      <c r="F12" s="234">
        <f>B12*C12*D12*E12</f>
        <v>0</v>
      </c>
      <c r="G12" s="235"/>
      <c r="H12" s="237">
        <f>F12*0.0145</f>
        <v>0</v>
      </c>
      <c r="I12" s="234">
        <f t="shared" si="0"/>
        <v>0</v>
      </c>
      <c r="J12" s="25"/>
      <c r="K12" s="224" t="s">
        <v>95</v>
      </c>
      <c r="L12" s="222">
        <v>6000</v>
      </c>
      <c r="M12" s="357"/>
      <c r="N12" s="223">
        <f>L12+M10</f>
        <v>7840</v>
      </c>
    </row>
    <row r="13" spans="1:14" s="25" customFormat="1" ht="26.25" customHeight="1">
      <c r="A13" s="279" t="s">
        <v>122</v>
      </c>
      <c r="B13" s="232">
        <v>12</v>
      </c>
      <c r="C13" s="233">
        <v>19</v>
      </c>
      <c r="D13" s="233"/>
      <c r="E13" s="233"/>
      <c r="F13" s="234">
        <f>B13*C13*D13*E13</f>
        <v>0</v>
      </c>
      <c r="G13" s="235"/>
      <c r="H13" s="236"/>
      <c r="I13" s="234">
        <f t="shared" si="0"/>
        <v>0</v>
      </c>
      <c r="K13" s="224" t="s">
        <v>105</v>
      </c>
      <c r="L13" s="222">
        <v>6600</v>
      </c>
      <c r="M13" s="357"/>
      <c r="N13" s="223">
        <f>L13+M10</f>
        <v>8440</v>
      </c>
    </row>
    <row r="14" spans="1:14" s="25" customFormat="1" ht="26">
      <c r="A14" s="279" t="s">
        <v>123</v>
      </c>
      <c r="B14" s="232">
        <v>12</v>
      </c>
      <c r="C14" s="233">
        <v>19</v>
      </c>
      <c r="D14" s="233"/>
      <c r="E14" s="233"/>
      <c r="F14" s="234">
        <f>B14*C14*D14*E14</f>
        <v>0</v>
      </c>
      <c r="G14" s="235"/>
      <c r="H14" s="237">
        <f>F14*0.0145</f>
        <v>0</v>
      </c>
      <c r="I14" s="234">
        <f t="shared" si="0"/>
        <v>0</v>
      </c>
      <c r="K14" s="263"/>
      <c r="L14" s="227"/>
      <c r="M14" s="228"/>
      <c r="N14" s="229"/>
    </row>
    <row r="15" spans="1:14" s="25" customFormat="1" ht="32.25" customHeight="1">
      <c r="A15" s="280" t="s">
        <v>124</v>
      </c>
      <c r="B15" s="238"/>
      <c r="C15" s="233"/>
      <c r="D15" s="239"/>
      <c r="E15" s="233"/>
      <c r="F15" s="234">
        <f>B15*C15*E15</f>
        <v>0</v>
      </c>
      <c r="G15" s="235"/>
      <c r="H15" s="237">
        <f>C15*E15*M10</f>
        <v>0</v>
      </c>
      <c r="I15" s="234">
        <f t="shared" si="0"/>
        <v>0</v>
      </c>
      <c r="K15" s="260" t="s">
        <v>137</v>
      </c>
      <c r="L15" s="259" t="s">
        <v>133</v>
      </c>
      <c r="M15" s="259" t="s">
        <v>134</v>
      </c>
      <c r="N15" s="259" t="s">
        <v>135</v>
      </c>
    </row>
    <row r="16" spans="1:14" s="25" customFormat="1" ht="26">
      <c r="A16" s="281" t="s">
        <v>125</v>
      </c>
      <c r="B16" s="238"/>
      <c r="C16" s="233"/>
      <c r="D16" s="239"/>
      <c r="E16" s="233"/>
      <c r="F16" s="234">
        <f>B16*C16*E16</f>
        <v>0</v>
      </c>
      <c r="G16" s="235"/>
      <c r="H16" s="237">
        <f>E16*M16</f>
        <v>0</v>
      </c>
      <c r="I16" s="234">
        <f t="shared" si="0"/>
        <v>0</v>
      </c>
      <c r="K16" s="221" t="s">
        <v>93</v>
      </c>
      <c r="L16" s="222">
        <v>750</v>
      </c>
      <c r="M16" s="357">
        <v>368</v>
      </c>
      <c r="N16" s="223">
        <f>L16+M16</f>
        <v>1118</v>
      </c>
    </row>
    <row r="17" spans="1:14" s="25" customFormat="1">
      <c r="A17" s="282" t="s">
        <v>116</v>
      </c>
      <c r="B17" s="238"/>
      <c r="C17" s="240">
        <v>1</v>
      </c>
      <c r="D17" s="239"/>
      <c r="E17" s="233"/>
      <c r="F17" s="234">
        <f>B17*C17*E17</f>
        <v>0</v>
      </c>
      <c r="G17" s="235"/>
      <c r="H17" s="237">
        <f>E17*M24</f>
        <v>0</v>
      </c>
      <c r="I17" s="234">
        <f t="shared" si="0"/>
        <v>0</v>
      </c>
      <c r="K17" s="224" t="s">
        <v>128</v>
      </c>
      <c r="L17" s="222">
        <v>1500</v>
      </c>
      <c r="M17" s="357"/>
      <c r="N17" s="223">
        <f>L17+M16</f>
        <v>1868</v>
      </c>
    </row>
    <row r="18" spans="1:14" s="25" customFormat="1">
      <c r="A18" s="277" t="s">
        <v>49</v>
      </c>
      <c r="B18" s="242"/>
      <c r="C18" s="243"/>
      <c r="D18" s="243"/>
      <c r="E18" s="243"/>
      <c r="F18" s="234">
        <f t="shared" ref="F18:F19" si="1">B18*C18*D18*E18</f>
        <v>0</v>
      </c>
      <c r="G18" s="268" t="s">
        <v>75</v>
      </c>
      <c r="H18" s="234">
        <f>IF(G18="Y",F18*0.37,F18*0.18)</f>
        <v>0</v>
      </c>
      <c r="I18" s="234">
        <f t="shared" si="0"/>
        <v>0</v>
      </c>
      <c r="K18" s="224" t="s">
        <v>127</v>
      </c>
      <c r="L18" s="222">
        <v>2250</v>
      </c>
      <c r="M18" s="357"/>
      <c r="N18" s="223">
        <f>L18+M16</f>
        <v>2618</v>
      </c>
    </row>
    <row r="19" spans="1:14">
      <c r="A19" s="277" t="s">
        <v>49</v>
      </c>
      <c r="B19" s="242"/>
      <c r="C19" s="243"/>
      <c r="D19" s="243"/>
      <c r="E19" s="243"/>
      <c r="F19" s="234">
        <f t="shared" si="1"/>
        <v>0</v>
      </c>
      <c r="G19" s="268" t="s">
        <v>75</v>
      </c>
      <c r="H19" s="234">
        <f>IF(G19="Y",F19*0.37,F19*0.18)</f>
        <v>0</v>
      </c>
      <c r="I19" s="234">
        <f t="shared" si="0"/>
        <v>0</v>
      </c>
      <c r="K19" s="224" t="s">
        <v>132</v>
      </c>
      <c r="L19" s="222">
        <v>3000</v>
      </c>
      <c r="M19" s="357"/>
      <c r="N19" s="223">
        <f>L19+M16</f>
        <v>3368</v>
      </c>
    </row>
    <row r="20" spans="1:14">
      <c r="A20" s="241"/>
      <c r="B20" s="244"/>
      <c r="C20" s="245"/>
      <c r="D20" s="245"/>
      <c r="E20" s="245"/>
      <c r="F20" s="234"/>
      <c r="G20" s="246"/>
      <c r="H20" s="234"/>
      <c r="I20" s="234"/>
      <c r="K20" s="257" t="s">
        <v>129</v>
      </c>
    </row>
    <row r="21" spans="1:14" ht="15.5">
      <c r="A21" s="230" t="s">
        <v>9</v>
      </c>
      <c r="B21" s="230"/>
      <c r="C21" s="230"/>
      <c r="D21" s="230"/>
      <c r="E21" s="230"/>
      <c r="F21" s="230">
        <f>SUM(F11:F20)</f>
        <v>0</v>
      </c>
      <c r="G21" s="231"/>
      <c r="H21" s="230">
        <f>SUM(H11:H20)</f>
        <v>0</v>
      </c>
      <c r="I21" s="230">
        <f>F21+H21</f>
        <v>0</v>
      </c>
    </row>
    <row r="22" spans="1:14">
      <c r="A22" s="7"/>
      <c r="B22" s="6"/>
      <c r="C22" s="64"/>
      <c r="D22" s="64"/>
      <c r="E22" s="64"/>
      <c r="F22" s="7"/>
      <c r="G22" s="29"/>
      <c r="H22" s="23"/>
      <c r="I22" s="23"/>
    </row>
    <row r="23" spans="1:14" ht="26.5">
      <c r="A23" s="85" t="s">
        <v>4</v>
      </c>
      <c r="B23" s="85"/>
      <c r="C23" s="85"/>
      <c r="D23" s="85"/>
      <c r="E23" s="85"/>
      <c r="F23" s="89"/>
      <c r="G23" s="90"/>
      <c r="H23" s="91"/>
      <c r="I23" s="91"/>
      <c r="K23" s="261" t="s">
        <v>106</v>
      </c>
      <c r="L23" s="259" t="s">
        <v>107</v>
      </c>
      <c r="M23" s="259" t="s">
        <v>108</v>
      </c>
      <c r="N23" s="262" t="s">
        <v>109</v>
      </c>
    </row>
    <row r="24" spans="1:14" ht="26">
      <c r="A24" s="279" t="s">
        <v>120</v>
      </c>
      <c r="B24" s="232">
        <v>10</v>
      </c>
      <c r="C24" s="233">
        <v>19</v>
      </c>
      <c r="D24" s="233"/>
      <c r="E24" s="233"/>
      <c r="F24" s="234">
        <f>B24*C24*D24*E24</f>
        <v>0</v>
      </c>
      <c r="G24" s="235"/>
      <c r="H24" s="236"/>
      <c r="I24" s="234">
        <f t="shared" ref="I24:I32" si="2">F24+H24</f>
        <v>0</v>
      </c>
      <c r="J24" s="128"/>
      <c r="K24" s="224" t="s">
        <v>110</v>
      </c>
      <c r="L24" s="222">
        <v>20000</v>
      </c>
      <c r="M24" s="357">
        <f>368*12</f>
        <v>4416</v>
      </c>
      <c r="N24" s="225">
        <f>L24+M24</f>
        <v>24416</v>
      </c>
    </row>
    <row r="25" spans="1:14" ht="26">
      <c r="A25" s="279" t="s">
        <v>121</v>
      </c>
      <c r="B25" s="232">
        <v>10</v>
      </c>
      <c r="C25" s="233">
        <v>19</v>
      </c>
      <c r="D25" s="233"/>
      <c r="E25" s="233"/>
      <c r="F25" s="234">
        <f>B25*C25*D25*E25</f>
        <v>0</v>
      </c>
      <c r="G25" s="235"/>
      <c r="H25" s="237">
        <f>F25*0.0145</f>
        <v>0</v>
      </c>
      <c r="I25" s="234">
        <f t="shared" si="2"/>
        <v>0</v>
      </c>
      <c r="J25" s="129"/>
      <c r="K25" s="224" t="s">
        <v>111</v>
      </c>
      <c r="L25" s="222">
        <v>24000</v>
      </c>
      <c r="M25" s="357"/>
      <c r="N25" s="225">
        <f>L25+M24</f>
        <v>28416</v>
      </c>
    </row>
    <row r="26" spans="1:14" s="25" customFormat="1" ht="26">
      <c r="A26" s="279" t="s">
        <v>122</v>
      </c>
      <c r="B26" s="232">
        <v>12</v>
      </c>
      <c r="C26" s="233">
        <v>19</v>
      </c>
      <c r="D26" s="233"/>
      <c r="E26" s="233"/>
      <c r="F26" s="234">
        <f>B26*C26*D26*E26</f>
        <v>0</v>
      </c>
      <c r="G26" s="235"/>
      <c r="H26" s="236"/>
      <c r="I26" s="234">
        <f t="shared" si="2"/>
        <v>0</v>
      </c>
      <c r="J26" s="129"/>
      <c r="K26" s="224" t="s">
        <v>112</v>
      </c>
      <c r="L26" s="222">
        <v>36000</v>
      </c>
      <c r="M26" s="357"/>
      <c r="N26" s="225">
        <f>L26+M24</f>
        <v>40416</v>
      </c>
    </row>
    <row r="27" spans="1:14" s="25" customFormat="1" ht="26">
      <c r="A27" s="279" t="s">
        <v>123</v>
      </c>
      <c r="B27" s="232">
        <v>12</v>
      </c>
      <c r="C27" s="233">
        <v>19</v>
      </c>
      <c r="D27" s="233"/>
      <c r="E27" s="233"/>
      <c r="F27" s="234">
        <f>B27*C27*D27*E27</f>
        <v>0</v>
      </c>
      <c r="G27" s="235"/>
      <c r="H27" s="237">
        <f>F27*0.0145</f>
        <v>0</v>
      </c>
      <c r="I27" s="234">
        <f t="shared" si="2"/>
        <v>0</v>
      </c>
      <c r="J27" s="129"/>
      <c r="K27" s="224" t="s">
        <v>113</v>
      </c>
      <c r="L27" s="222">
        <v>26000</v>
      </c>
      <c r="M27" s="357"/>
      <c r="N27" s="225">
        <f>L27+M24</f>
        <v>30416</v>
      </c>
    </row>
    <row r="28" spans="1:14" s="25" customFormat="1" ht="26.25" customHeight="1">
      <c r="A28" s="280" t="s">
        <v>124</v>
      </c>
      <c r="B28" s="238"/>
      <c r="C28" s="233"/>
      <c r="D28" s="239"/>
      <c r="E28" s="233"/>
      <c r="F28" s="234">
        <f>B28*C28*E28</f>
        <v>0</v>
      </c>
      <c r="G28" s="235"/>
      <c r="H28" s="237">
        <f>C28*E28*M10</f>
        <v>0</v>
      </c>
      <c r="I28" s="234">
        <f t="shared" si="2"/>
        <v>0</v>
      </c>
      <c r="J28" s="129"/>
      <c r="K28" s="275" t="s">
        <v>131</v>
      </c>
      <c r="L28" s="276">
        <v>26000</v>
      </c>
      <c r="M28" s="357"/>
      <c r="N28" s="225">
        <f>L28+M24</f>
        <v>30416</v>
      </c>
    </row>
    <row r="29" spans="1:14" s="25" customFormat="1" ht="26">
      <c r="A29" s="281" t="s">
        <v>125</v>
      </c>
      <c r="B29" s="238"/>
      <c r="C29" s="233"/>
      <c r="D29" s="239"/>
      <c r="E29" s="233"/>
      <c r="F29" s="234">
        <f>B29*C29*E29</f>
        <v>0</v>
      </c>
      <c r="G29" s="235"/>
      <c r="H29" s="237">
        <f>E29*M16</f>
        <v>0</v>
      </c>
      <c r="I29" s="234">
        <f t="shared" si="2"/>
        <v>0</v>
      </c>
      <c r="J29" s="129"/>
    </row>
    <row r="30" spans="1:14">
      <c r="A30" s="282" t="s">
        <v>116</v>
      </c>
      <c r="B30" s="238"/>
      <c r="C30" s="240">
        <v>1</v>
      </c>
      <c r="D30" s="239"/>
      <c r="E30" s="233"/>
      <c r="F30" s="234">
        <f>B30*C30*E30</f>
        <v>0</v>
      </c>
      <c r="G30" s="235"/>
      <c r="H30" s="237">
        <f>E30*M24</f>
        <v>0</v>
      </c>
      <c r="I30" s="234">
        <f t="shared" si="2"/>
        <v>0</v>
      </c>
      <c r="K30" s="25"/>
      <c r="L30" s="25"/>
      <c r="M30" s="25"/>
      <c r="N30" s="25"/>
    </row>
    <row r="31" spans="1:14" s="25" customFormat="1">
      <c r="A31" s="277" t="s">
        <v>49</v>
      </c>
      <c r="B31" s="242"/>
      <c r="C31" s="243"/>
      <c r="D31" s="243"/>
      <c r="E31" s="243"/>
      <c r="F31" s="234">
        <f t="shared" ref="F31:F32" si="3">B31*C31*D31*E31</f>
        <v>0</v>
      </c>
      <c r="G31" s="268" t="s">
        <v>75</v>
      </c>
      <c r="H31" s="234">
        <f>IF(G31="Y",F31*0.37,F31*0.18)</f>
        <v>0</v>
      </c>
      <c r="I31" s="234">
        <f t="shared" si="2"/>
        <v>0</v>
      </c>
      <c r="K31"/>
      <c r="L31"/>
      <c r="M31"/>
      <c r="N31"/>
    </row>
    <row r="32" spans="1:14">
      <c r="A32" s="277" t="s">
        <v>49</v>
      </c>
      <c r="B32" s="242"/>
      <c r="C32" s="243"/>
      <c r="D32" s="243"/>
      <c r="E32" s="243"/>
      <c r="F32" s="234">
        <f t="shared" si="3"/>
        <v>0</v>
      </c>
      <c r="G32" s="268" t="s">
        <v>75</v>
      </c>
      <c r="H32" s="234">
        <f>IF(G32="Y",F32*0.37,F32*0.18)</f>
        <v>0</v>
      </c>
      <c r="I32" s="234">
        <f t="shared" si="2"/>
        <v>0</v>
      </c>
    </row>
    <row r="33" spans="1:14">
      <c r="B33" s="178"/>
      <c r="C33" s="209"/>
      <c r="D33" s="209"/>
      <c r="E33" s="209"/>
      <c r="F33" s="23"/>
      <c r="G33" s="32"/>
      <c r="H33" s="23"/>
      <c r="I33" s="23"/>
    </row>
    <row r="34" spans="1:14" ht="15.5">
      <c r="A34" s="83" t="s">
        <v>10</v>
      </c>
      <c r="B34" s="83"/>
      <c r="C34" s="83"/>
      <c r="D34" s="83"/>
      <c r="E34" s="83"/>
      <c r="F34" s="83">
        <f>SUM(F24:F33)</f>
        <v>0</v>
      </c>
      <c r="G34" s="84"/>
      <c r="H34" s="83">
        <f>SUM(H24:H33)</f>
        <v>0</v>
      </c>
      <c r="I34" s="83">
        <f>F34+H34</f>
        <v>0</v>
      </c>
    </row>
    <row r="35" spans="1:14">
      <c r="C35" s="63"/>
      <c r="D35" s="63"/>
      <c r="E35" s="63"/>
      <c r="F35" s="23"/>
      <c r="G35" s="32"/>
      <c r="H35" s="23"/>
      <c r="I35" s="1"/>
    </row>
    <row r="36" spans="1:14" ht="15.5">
      <c r="A36" s="85" t="s">
        <v>5</v>
      </c>
      <c r="B36" s="89"/>
      <c r="C36" s="92"/>
      <c r="D36" s="92"/>
      <c r="E36" s="92"/>
      <c r="F36" s="93"/>
      <c r="G36" s="94"/>
      <c r="H36" s="91"/>
      <c r="I36" s="91"/>
    </row>
    <row r="37" spans="1:14" ht="26">
      <c r="A37" s="279" t="s">
        <v>120</v>
      </c>
      <c r="B37" s="232">
        <v>10</v>
      </c>
      <c r="C37" s="233">
        <v>19</v>
      </c>
      <c r="D37" s="233"/>
      <c r="E37" s="233"/>
      <c r="F37" s="234">
        <f>B37*C37*D37*E37</f>
        <v>0</v>
      </c>
      <c r="G37" s="235"/>
      <c r="H37" s="236"/>
      <c r="I37" s="234">
        <f t="shared" ref="I37:I45" si="4">F37+H37</f>
        <v>0</v>
      </c>
      <c r="J37" s="128"/>
    </row>
    <row r="38" spans="1:14" ht="26">
      <c r="A38" s="279" t="s">
        <v>121</v>
      </c>
      <c r="B38" s="232">
        <v>10</v>
      </c>
      <c r="C38" s="233">
        <v>19</v>
      </c>
      <c r="D38" s="233"/>
      <c r="E38" s="233"/>
      <c r="F38" s="234">
        <f>B38*C38*D38*E38</f>
        <v>0</v>
      </c>
      <c r="G38" s="235"/>
      <c r="H38" s="237">
        <f>F38*0.0145</f>
        <v>0</v>
      </c>
      <c r="I38" s="234">
        <f t="shared" si="4"/>
        <v>0</v>
      </c>
      <c r="J38" s="129"/>
    </row>
    <row r="39" spans="1:14" ht="26">
      <c r="A39" s="279" t="s">
        <v>122</v>
      </c>
      <c r="B39" s="232">
        <v>12</v>
      </c>
      <c r="C39" s="233">
        <v>19</v>
      </c>
      <c r="D39" s="233"/>
      <c r="E39" s="233"/>
      <c r="F39" s="234">
        <f>B39*C39*D39*E39</f>
        <v>0</v>
      </c>
      <c r="G39" s="235"/>
      <c r="H39" s="236"/>
      <c r="I39" s="234">
        <f t="shared" si="4"/>
        <v>0</v>
      </c>
      <c r="K39" s="25"/>
      <c r="L39" s="25"/>
      <c r="M39" s="25"/>
      <c r="N39" s="25"/>
    </row>
    <row r="40" spans="1:14" s="25" customFormat="1" ht="26">
      <c r="A40" s="279" t="s">
        <v>123</v>
      </c>
      <c r="B40" s="232">
        <v>12</v>
      </c>
      <c r="C40" s="233">
        <v>19</v>
      </c>
      <c r="D40" s="233"/>
      <c r="E40" s="233"/>
      <c r="F40" s="234">
        <f>B40*C40*D40*E40</f>
        <v>0</v>
      </c>
      <c r="G40" s="235"/>
      <c r="H40" s="237">
        <f>F40*0.0145</f>
        <v>0</v>
      </c>
      <c r="I40" s="234">
        <f t="shared" si="4"/>
        <v>0</v>
      </c>
    </row>
    <row r="41" spans="1:14" s="25" customFormat="1" ht="26">
      <c r="A41" s="280" t="s">
        <v>124</v>
      </c>
      <c r="B41" s="238"/>
      <c r="C41" s="233"/>
      <c r="D41" s="239"/>
      <c r="E41" s="233"/>
      <c r="F41" s="234">
        <f>B41*C41*E41</f>
        <v>0</v>
      </c>
      <c r="G41" s="235"/>
      <c r="H41" s="237">
        <f>C41*E41*M10</f>
        <v>0</v>
      </c>
      <c r="I41" s="234">
        <f t="shared" si="4"/>
        <v>0</v>
      </c>
    </row>
    <row r="42" spans="1:14" s="25" customFormat="1" ht="26">
      <c r="A42" s="281" t="s">
        <v>125</v>
      </c>
      <c r="B42" s="238"/>
      <c r="C42" s="233"/>
      <c r="D42" s="239"/>
      <c r="E42" s="233"/>
      <c r="F42" s="234">
        <f>B42*C42*E42</f>
        <v>0</v>
      </c>
      <c r="G42" s="235"/>
      <c r="H42" s="237">
        <f>E42*M16</f>
        <v>0</v>
      </c>
      <c r="I42" s="234">
        <f t="shared" si="4"/>
        <v>0</v>
      </c>
    </row>
    <row r="43" spans="1:14" s="25" customFormat="1">
      <c r="A43" s="282" t="s">
        <v>116</v>
      </c>
      <c r="B43" s="238"/>
      <c r="C43" s="240">
        <v>1</v>
      </c>
      <c r="D43" s="239"/>
      <c r="E43" s="233"/>
      <c r="F43" s="234">
        <f>B43*C43*E43</f>
        <v>0</v>
      </c>
      <c r="G43" s="235"/>
      <c r="H43" s="237">
        <f>E43*M24</f>
        <v>0</v>
      </c>
      <c r="I43" s="234">
        <f t="shared" si="4"/>
        <v>0</v>
      </c>
      <c r="K43"/>
      <c r="L43"/>
      <c r="M43"/>
      <c r="N43"/>
    </row>
    <row r="44" spans="1:14">
      <c r="A44" s="277" t="s">
        <v>49</v>
      </c>
      <c r="B44" s="242"/>
      <c r="C44" s="243"/>
      <c r="D44" s="243"/>
      <c r="E44" s="243"/>
      <c r="F44" s="234">
        <f t="shared" ref="F44:F45" si="5">B44*C44*D44*E44</f>
        <v>0</v>
      </c>
      <c r="G44" s="268" t="s">
        <v>75</v>
      </c>
      <c r="H44" s="234">
        <f>IF(G44="Y",F44*0.37,F44*0.18)</f>
        <v>0</v>
      </c>
      <c r="I44" s="234">
        <f t="shared" si="4"/>
        <v>0</v>
      </c>
    </row>
    <row r="45" spans="1:14">
      <c r="A45" s="277" t="s">
        <v>49</v>
      </c>
      <c r="B45" s="242"/>
      <c r="C45" s="243"/>
      <c r="D45" s="243"/>
      <c r="E45" s="243"/>
      <c r="F45" s="234">
        <f t="shared" si="5"/>
        <v>0</v>
      </c>
      <c r="G45" s="268" t="s">
        <v>75</v>
      </c>
      <c r="H45" s="234">
        <f>IF(G45="Y",F45*0.37,F45*0.18)</f>
        <v>0</v>
      </c>
      <c r="I45" s="234">
        <f t="shared" si="4"/>
        <v>0</v>
      </c>
      <c r="J45" s="30"/>
    </row>
    <row r="46" spans="1:14">
      <c r="B46" s="178"/>
      <c r="C46" s="209"/>
      <c r="D46" s="209"/>
      <c r="E46" s="209"/>
      <c r="F46" s="23"/>
      <c r="G46" s="32"/>
      <c r="H46" s="23"/>
      <c r="I46" s="23"/>
      <c r="J46" s="30"/>
    </row>
    <row r="47" spans="1:14" ht="15.5">
      <c r="A47" s="83" t="s">
        <v>11</v>
      </c>
      <c r="B47" s="83"/>
      <c r="C47" s="83"/>
      <c r="D47" s="83"/>
      <c r="E47" s="83"/>
      <c r="F47" s="83">
        <f>SUM(F37:F46)</f>
        <v>0</v>
      </c>
      <c r="G47" s="83"/>
      <c r="H47" s="83">
        <f>SUM(H37:H46)</f>
        <v>0</v>
      </c>
      <c r="I47" s="83">
        <f>F47+H47</f>
        <v>0</v>
      </c>
    </row>
    <row r="48" spans="1:14">
      <c r="C48" s="63"/>
      <c r="D48" s="63"/>
      <c r="E48" s="63"/>
      <c r="F48" s="23"/>
      <c r="G48" s="32"/>
      <c r="H48" s="23"/>
      <c r="I48" s="30"/>
    </row>
    <row r="49" spans="1:14" ht="15.5">
      <c r="A49" s="85" t="s">
        <v>28</v>
      </c>
      <c r="B49" s="89"/>
      <c r="C49" s="92"/>
      <c r="D49" s="92"/>
      <c r="E49" s="92"/>
      <c r="F49" s="93"/>
      <c r="G49" s="94"/>
      <c r="H49" s="91"/>
      <c r="I49" s="89"/>
    </row>
    <row r="50" spans="1:14" ht="26">
      <c r="A50" s="279" t="s">
        <v>120</v>
      </c>
      <c r="B50" s="232">
        <v>10</v>
      </c>
      <c r="C50" s="233">
        <v>19</v>
      </c>
      <c r="D50" s="233"/>
      <c r="E50" s="233"/>
      <c r="F50" s="234">
        <f>B50*C50*D50*E50</f>
        <v>0</v>
      </c>
      <c r="G50" s="235"/>
      <c r="H50" s="236"/>
      <c r="I50" s="234">
        <f t="shared" ref="I50:I58" si="6">F50+H50</f>
        <v>0</v>
      </c>
      <c r="J50" s="128"/>
    </row>
    <row r="51" spans="1:14" ht="26">
      <c r="A51" s="279" t="s">
        <v>121</v>
      </c>
      <c r="B51" s="232">
        <v>10</v>
      </c>
      <c r="C51" s="233">
        <v>19</v>
      </c>
      <c r="D51" s="233"/>
      <c r="E51" s="233"/>
      <c r="F51" s="234">
        <f>B51*C51*D51*E51</f>
        <v>0</v>
      </c>
      <c r="G51" s="235"/>
      <c r="H51" s="237">
        <f>F51*0.0145</f>
        <v>0</v>
      </c>
      <c r="I51" s="234">
        <f t="shared" si="6"/>
        <v>0</v>
      </c>
      <c r="J51" s="129"/>
    </row>
    <row r="52" spans="1:14" ht="26">
      <c r="A52" s="279" t="s">
        <v>122</v>
      </c>
      <c r="B52" s="232">
        <v>12</v>
      </c>
      <c r="C52" s="233">
        <v>19</v>
      </c>
      <c r="D52" s="233"/>
      <c r="E52" s="233"/>
      <c r="F52" s="234">
        <f>B52*C52*D52*E52</f>
        <v>0</v>
      </c>
      <c r="G52" s="235"/>
      <c r="H52" s="236"/>
      <c r="I52" s="234">
        <f t="shared" si="6"/>
        <v>0</v>
      </c>
      <c r="K52" s="25"/>
      <c r="L52" s="25"/>
      <c r="M52" s="25"/>
      <c r="N52" s="25"/>
    </row>
    <row r="53" spans="1:14" s="25" customFormat="1" ht="26">
      <c r="A53" s="279" t="s">
        <v>123</v>
      </c>
      <c r="B53" s="232">
        <v>12</v>
      </c>
      <c r="C53" s="233">
        <v>19</v>
      </c>
      <c r="D53" s="233"/>
      <c r="E53" s="233"/>
      <c r="F53" s="234">
        <f>B53*C53*D53*E53</f>
        <v>0</v>
      </c>
      <c r="G53" s="235"/>
      <c r="H53" s="237">
        <f>F53*0.0145</f>
        <v>0</v>
      </c>
      <c r="I53" s="234">
        <f t="shared" si="6"/>
        <v>0</v>
      </c>
    </row>
    <row r="54" spans="1:14" s="25" customFormat="1" ht="26">
      <c r="A54" s="280" t="s">
        <v>124</v>
      </c>
      <c r="B54" s="238"/>
      <c r="C54" s="233"/>
      <c r="D54" s="239"/>
      <c r="E54" s="233"/>
      <c r="F54" s="234">
        <f>B54*C54*E54</f>
        <v>0</v>
      </c>
      <c r="G54" s="235"/>
      <c r="H54" s="237">
        <f>C54*E54*M10</f>
        <v>0</v>
      </c>
      <c r="I54" s="234">
        <f t="shared" si="6"/>
        <v>0</v>
      </c>
    </row>
    <row r="55" spans="1:14" s="25" customFormat="1" ht="26">
      <c r="A55" s="281" t="s">
        <v>125</v>
      </c>
      <c r="B55" s="238"/>
      <c r="C55" s="233"/>
      <c r="D55" s="239"/>
      <c r="E55" s="233"/>
      <c r="F55" s="234">
        <f>B55*C55*E55</f>
        <v>0</v>
      </c>
      <c r="G55" s="235"/>
      <c r="H55" s="237">
        <f>E55*M16</f>
        <v>0</v>
      </c>
      <c r="I55" s="234">
        <f t="shared" si="6"/>
        <v>0</v>
      </c>
    </row>
    <row r="56" spans="1:14" s="25" customFormat="1">
      <c r="A56" s="282" t="s">
        <v>116</v>
      </c>
      <c r="B56" s="238"/>
      <c r="C56" s="240">
        <v>1</v>
      </c>
      <c r="D56" s="239"/>
      <c r="E56" s="233"/>
      <c r="F56" s="234">
        <f>B56*C56*E56</f>
        <v>0</v>
      </c>
      <c r="G56" s="235"/>
      <c r="H56" s="237">
        <f>E56*M24</f>
        <v>0</v>
      </c>
      <c r="I56" s="234">
        <f t="shared" si="6"/>
        <v>0</v>
      </c>
      <c r="K56"/>
      <c r="L56"/>
      <c r="M56"/>
      <c r="N56"/>
    </row>
    <row r="57" spans="1:14">
      <c r="A57" s="277" t="s">
        <v>49</v>
      </c>
      <c r="B57" s="242"/>
      <c r="C57" s="243"/>
      <c r="D57" s="243"/>
      <c r="E57" s="243"/>
      <c r="F57" s="234">
        <f t="shared" ref="F57:F58" si="7">B57*C57*D57*E57</f>
        <v>0</v>
      </c>
      <c r="G57" s="268" t="s">
        <v>75</v>
      </c>
      <c r="H57" s="234">
        <f>IF(G57="Y",F57*0.37,F57*0.18)</f>
        <v>0</v>
      </c>
      <c r="I57" s="234">
        <f t="shared" si="6"/>
        <v>0</v>
      </c>
    </row>
    <row r="58" spans="1:14">
      <c r="A58" s="277" t="s">
        <v>49</v>
      </c>
      <c r="B58" s="242"/>
      <c r="C58" s="243"/>
      <c r="D58" s="243"/>
      <c r="E58" s="243"/>
      <c r="F58" s="234">
        <f t="shared" si="7"/>
        <v>0</v>
      </c>
      <c r="G58" s="268" t="s">
        <v>75</v>
      </c>
      <c r="H58" s="234">
        <f>IF(G58="Y",F58*0.37,F58*0.18)</f>
        <v>0</v>
      </c>
      <c r="I58" s="234">
        <f t="shared" si="6"/>
        <v>0</v>
      </c>
    </row>
    <row r="59" spans="1:14">
      <c r="B59" s="178"/>
      <c r="C59" s="209"/>
      <c r="D59" s="209"/>
      <c r="E59" s="213"/>
      <c r="F59" s="23"/>
      <c r="H59" s="23"/>
    </row>
    <row r="60" spans="1:14" ht="15.5">
      <c r="A60" s="83" t="s">
        <v>29</v>
      </c>
      <c r="B60" s="83"/>
      <c r="C60" s="83"/>
      <c r="D60" s="83"/>
      <c r="E60" s="83"/>
      <c r="F60" s="83">
        <f>SUM(F50:F59)</f>
        <v>0</v>
      </c>
      <c r="G60" s="83"/>
      <c r="H60" s="83">
        <f>SUM(H50:H59)</f>
        <v>0</v>
      </c>
      <c r="I60" s="83">
        <f>F60+H60</f>
        <v>0</v>
      </c>
    </row>
    <row r="61" spans="1:14">
      <c r="C61" s="63"/>
      <c r="D61" s="63"/>
      <c r="F61" s="25"/>
      <c r="H61" s="23"/>
    </row>
    <row r="62" spans="1:14" ht="15.5">
      <c r="A62" s="85" t="s">
        <v>51</v>
      </c>
      <c r="B62" s="89"/>
      <c r="C62" s="92"/>
      <c r="D62" s="92"/>
      <c r="E62" s="92"/>
      <c r="F62" s="93"/>
      <c r="G62" s="94"/>
      <c r="H62" s="91"/>
      <c r="I62" s="89"/>
    </row>
    <row r="63" spans="1:14" ht="26">
      <c r="A63" s="279" t="s">
        <v>120</v>
      </c>
      <c r="B63" s="232">
        <v>10</v>
      </c>
      <c r="C63" s="233">
        <v>19</v>
      </c>
      <c r="D63" s="233"/>
      <c r="E63" s="233"/>
      <c r="F63" s="234">
        <f>B63*C63*D63*E63</f>
        <v>0</v>
      </c>
      <c r="G63" s="235"/>
      <c r="H63" s="236"/>
      <c r="I63" s="234">
        <f t="shared" ref="I63:I71" si="8">F63+H63</f>
        <v>0</v>
      </c>
      <c r="J63" s="128"/>
    </row>
    <row r="64" spans="1:14" ht="26">
      <c r="A64" s="279" t="s">
        <v>121</v>
      </c>
      <c r="B64" s="232">
        <v>10</v>
      </c>
      <c r="C64" s="233">
        <v>19</v>
      </c>
      <c r="D64" s="233"/>
      <c r="E64" s="233"/>
      <c r="F64" s="234">
        <f>B64*C64*D64*E64</f>
        <v>0</v>
      </c>
      <c r="G64" s="235"/>
      <c r="H64" s="237">
        <f>F64*0.0145</f>
        <v>0</v>
      </c>
      <c r="I64" s="234">
        <f t="shared" si="8"/>
        <v>0</v>
      </c>
      <c r="J64" s="129"/>
    </row>
    <row r="65" spans="1:14" ht="26">
      <c r="A65" s="279" t="s">
        <v>122</v>
      </c>
      <c r="B65" s="232">
        <v>12</v>
      </c>
      <c r="C65" s="233">
        <v>19</v>
      </c>
      <c r="D65" s="233"/>
      <c r="E65" s="233"/>
      <c r="F65" s="234">
        <f>B65*C65*D65*E65</f>
        <v>0</v>
      </c>
      <c r="G65" s="235"/>
      <c r="H65" s="236"/>
      <c r="I65" s="234">
        <f t="shared" si="8"/>
        <v>0</v>
      </c>
      <c r="K65" s="25"/>
      <c r="L65" s="25"/>
      <c r="M65" s="25"/>
      <c r="N65" s="25"/>
    </row>
    <row r="66" spans="1:14" s="25" customFormat="1" ht="26">
      <c r="A66" s="279" t="s">
        <v>123</v>
      </c>
      <c r="B66" s="232">
        <v>12</v>
      </c>
      <c r="C66" s="233">
        <v>19</v>
      </c>
      <c r="D66" s="233"/>
      <c r="E66" s="233"/>
      <c r="F66" s="234">
        <f>B66*C66*D66*E66</f>
        <v>0</v>
      </c>
      <c r="G66" s="235"/>
      <c r="H66" s="237">
        <f>F66*0.0145</f>
        <v>0</v>
      </c>
      <c r="I66" s="234">
        <f t="shared" si="8"/>
        <v>0</v>
      </c>
    </row>
    <row r="67" spans="1:14" s="25" customFormat="1" ht="26">
      <c r="A67" s="280" t="s">
        <v>124</v>
      </c>
      <c r="B67" s="238"/>
      <c r="C67" s="233"/>
      <c r="D67" s="239"/>
      <c r="E67" s="233"/>
      <c r="F67" s="234">
        <f>B67*C67*E67</f>
        <v>0</v>
      </c>
      <c r="G67" s="235"/>
      <c r="H67" s="237">
        <f>C67*E67*M10</f>
        <v>0</v>
      </c>
      <c r="I67" s="234">
        <f t="shared" si="8"/>
        <v>0</v>
      </c>
    </row>
    <row r="68" spans="1:14" s="25" customFormat="1" ht="26">
      <c r="A68" s="281" t="s">
        <v>125</v>
      </c>
      <c r="B68" s="238"/>
      <c r="C68" s="233"/>
      <c r="D68" s="239"/>
      <c r="E68" s="233"/>
      <c r="F68" s="234">
        <f>B68*C68*E68</f>
        <v>0</v>
      </c>
      <c r="G68" s="235"/>
      <c r="H68" s="237">
        <f>E68*M16</f>
        <v>0</v>
      </c>
      <c r="I68" s="234">
        <f t="shared" si="8"/>
        <v>0</v>
      </c>
    </row>
    <row r="69" spans="1:14" s="25" customFormat="1">
      <c r="A69" s="282" t="s">
        <v>116</v>
      </c>
      <c r="B69" s="238"/>
      <c r="C69" s="240">
        <v>1</v>
      </c>
      <c r="D69" s="239"/>
      <c r="E69" s="233"/>
      <c r="F69" s="234">
        <f>B69*C69*E69</f>
        <v>0</v>
      </c>
      <c r="G69" s="235"/>
      <c r="H69" s="237">
        <f>E69*M24</f>
        <v>0</v>
      </c>
      <c r="I69" s="234">
        <f t="shared" si="8"/>
        <v>0</v>
      </c>
      <c r="K69"/>
      <c r="L69"/>
      <c r="M69"/>
      <c r="N69"/>
    </row>
    <row r="70" spans="1:14">
      <c r="A70" s="277" t="s">
        <v>49</v>
      </c>
      <c r="B70" s="242"/>
      <c r="C70" s="243"/>
      <c r="D70" s="243"/>
      <c r="E70" s="243"/>
      <c r="F70" s="234">
        <f t="shared" ref="F70:F71" si="9">B70*C70*D70*E70</f>
        <v>0</v>
      </c>
      <c r="G70" s="268" t="s">
        <v>75</v>
      </c>
      <c r="H70" s="234">
        <f>IF(G70="Y",F70*0.37,F70*0.18)</f>
        <v>0</v>
      </c>
      <c r="I70" s="234">
        <f t="shared" si="8"/>
        <v>0</v>
      </c>
    </row>
    <row r="71" spans="1:14">
      <c r="A71" s="277" t="s">
        <v>49</v>
      </c>
      <c r="B71" s="242"/>
      <c r="C71" s="243"/>
      <c r="D71" s="243"/>
      <c r="E71" s="243"/>
      <c r="F71" s="234">
        <f t="shared" si="9"/>
        <v>0</v>
      </c>
      <c r="G71" s="268" t="s">
        <v>75</v>
      </c>
      <c r="H71" s="234">
        <f>IF(G71="Y",F71*0.37,F71*0.18)</f>
        <v>0</v>
      </c>
      <c r="I71" s="234">
        <f t="shared" si="8"/>
        <v>0</v>
      </c>
    </row>
    <row r="72" spans="1:14">
      <c r="A72" s="25"/>
      <c r="B72" s="178"/>
      <c r="C72" s="209"/>
      <c r="D72" s="209"/>
      <c r="E72" s="213"/>
      <c r="F72" s="23"/>
      <c r="H72" s="23"/>
      <c r="I72" s="25"/>
    </row>
    <row r="73" spans="1:14" ht="15.5">
      <c r="A73" s="83" t="s">
        <v>52</v>
      </c>
      <c r="B73" s="83"/>
      <c r="C73" s="83"/>
      <c r="D73" s="83"/>
      <c r="E73" s="83"/>
      <c r="F73" s="83">
        <f>SUM(F63:F72)</f>
        <v>0</v>
      </c>
      <c r="G73" s="83"/>
      <c r="H73" s="83">
        <f t="shared" ref="H73" si="10">SUM(H63:H72)</f>
        <v>0</v>
      </c>
      <c r="I73" s="83">
        <f>F73+H73</f>
        <v>0</v>
      </c>
    </row>
    <row r="74" spans="1:14">
      <c r="A74" s="25"/>
      <c r="B74" s="25"/>
      <c r="C74" s="63"/>
      <c r="D74" s="63"/>
      <c r="F74" s="25"/>
      <c r="H74" s="23"/>
      <c r="I74" s="25"/>
    </row>
  </sheetData>
  <sheetProtection algorithmName="SHA-512" hashValue="UPK9F6Dv2de6HhUw4yNf94Z3PICjqfcIOlEdMTTbBbsaDSKAXJVYNRSRA00Dp+N2ESjikARD0kd100QQFeEClg==" saltValue="oTnRi/C+tkipXe7rMTWACQ==" spinCount="100000" sheet="1" selectLockedCells="1"/>
  <mergeCells count="8">
    <mergeCell ref="M24:M28"/>
    <mergeCell ref="M16:M19"/>
    <mergeCell ref="A1:H1"/>
    <mergeCell ref="A3:I3"/>
    <mergeCell ref="A4:H4"/>
    <mergeCell ref="A5:H5"/>
    <mergeCell ref="A6:H6"/>
    <mergeCell ref="M10:M13"/>
  </mergeCells>
  <phoneticPr fontId="0" type="noConversion"/>
  <pageMargins left="0.75" right="0.75" top="1" bottom="1" header="0.5" footer="0.5"/>
  <pageSetup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25"/>
  <sheetViews>
    <sheetView tabSelected="1" workbookViewId="0">
      <selection activeCell="A5" sqref="A5"/>
    </sheetView>
  </sheetViews>
  <sheetFormatPr defaultColWidth="8.86328125" defaultRowHeight="13"/>
  <cols>
    <col min="1" max="1" width="25.40625" customWidth="1"/>
    <col min="2" max="2" width="17.26953125" customWidth="1"/>
    <col min="3" max="3" width="17.54296875" customWidth="1"/>
    <col min="4" max="4" width="17.86328125" customWidth="1"/>
    <col min="5" max="5" width="4.1328125" customWidth="1"/>
    <col min="6" max="6" width="27.86328125" customWidth="1"/>
  </cols>
  <sheetData>
    <row r="1" spans="1:6" s="25" customFormat="1" ht="51.65" customHeight="1">
      <c r="A1" s="359" t="s">
        <v>99</v>
      </c>
      <c r="B1" s="360"/>
      <c r="C1" s="360"/>
      <c r="D1" s="360"/>
      <c r="E1" s="360"/>
      <c r="F1" s="360"/>
    </row>
    <row r="2" spans="1:6" ht="15.25">
      <c r="A2" s="127" t="s">
        <v>56</v>
      </c>
      <c r="B2" s="110"/>
      <c r="C2" s="110"/>
      <c r="D2" s="110"/>
      <c r="E2" s="110"/>
      <c r="F2" s="110"/>
    </row>
    <row r="3" spans="1:6" ht="15.5">
      <c r="A3" s="164" t="s">
        <v>57</v>
      </c>
      <c r="B3" s="330" t="s">
        <v>23</v>
      </c>
      <c r="C3" s="330" t="s">
        <v>34</v>
      </c>
      <c r="D3" s="330" t="s">
        <v>14</v>
      </c>
      <c r="F3" s="329" t="s">
        <v>46</v>
      </c>
    </row>
    <row r="4" spans="1:6">
      <c r="A4" s="95" t="s">
        <v>2</v>
      </c>
      <c r="B4" s="88"/>
      <c r="C4" s="88"/>
      <c r="D4" s="96"/>
      <c r="F4" s="213"/>
    </row>
    <row r="5" spans="1:6">
      <c r="A5" s="369"/>
      <c r="B5" s="370"/>
      <c r="C5" s="369"/>
      <c r="D5" s="26">
        <f>B5*C5</f>
        <v>0</v>
      </c>
      <c r="F5" s="213"/>
    </row>
    <row r="6" spans="1:6" s="25" customFormat="1">
      <c r="A6" s="369"/>
      <c r="B6" s="370"/>
      <c r="C6" s="369"/>
      <c r="D6" s="26">
        <f>B6*C6</f>
        <v>0</v>
      </c>
      <c r="F6" s="213"/>
    </row>
    <row r="7" spans="1:6">
      <c r="A7" s="369"/>
      <c r="B7" s="370"/>
      <c r="C7" s="369"/>
      <c r="D7" s="26">
        <f>B7*C7</f>
        <v>0</v>
      </c>
      <c r="F7" s="213"/>
    </row>
    <row r="8" spans="1:6">
      <c r="A8" s="102" t="s">
        <v>9</v>
      </c>
      <c r="B8" s="124"/>
      <c r="C8" s="125"/>
      <c r="D8" s="103">
        <f>SUM(D5:D7)</f>
        <v>0</v>
      </c>
      <c r="F8" s="213"/>
    </row>
    <row r="9" spans="1:6">
      <c r="A9" s="25"/>
      <c r="B9" s="34"/>
      <c r="C9" s="28"/>
      <c r="D9" s="25"/>
      <c r="F9" s="213"/>
    </row>
    <row r="10" spans="1:6">
      <c r="A10" s="95" t="s">
        <v>4</v>
      </c>
      <c r="B10" s="117"/>
      <c r="C10" s="118"/>
      <c r="D10" s="96"/>
      <c r="F10" s="213"/>
    </row>
    <row r="11" spans="1:6">
      <c r="A11" s="252"/>
      <c r="B11" s="370"/>
      <c r="C11" s="369"/>
      <c r="D11" s="26">
        <f>B11*C11</f>
        <v>0</v>
      </c>
      <c r="F11" s="213"/>
    </row>
    <row r="12" spans="1:6" s="25" customFormat="1">
      <c r="A12" s="252"/>
      <c r="B12" s="370"/>
      <c r="C12" s="369"/>
      <c r="D12" s="26">
        <f>B12*C12</f>
        <v>0</v>
      </c>
      <c r="F12" s="213"/>
    </row>
    <row r="13" spans="1:6">
      <c r="A13" s="252"/>
      <c r="B13" s="370"/>
      <c r="C13" s="369"/>
      <c r="D13" s="26">
        <f>B13*C13</f>
        <v>0</v>
      </c>
      <c r="F13" s="213"/>
    </row>
    <row r="14" spans="1:6">
      <c r="A14" s="102" t="s">
        <v>10</v>
      </c>
      <c r="B14" s="124"/>
      <c r="C14" s="125"/>
      <c r="D14" s="103">
        <f>SUM(D11:D13)</f>
        <v>0</v>
      </c>
      <c r="F14" s="213"/>
    </row>
    <row r="15" spans="1:6">
      <c r="A15" s="25"/>
      <c r="B15" s="34"/>
      <c r="C15" s="28"/>
      <c r="D15" s="25"/>
      <c r="F15" s="213"/>
    </row>
    <row r="16" spans="1:6">
      <c r="A16" s="95" t="s">
        <v>5</v>
      </c>
      <c r="B16" s="117"/>
      <c r="C16" s="118"/>
      <c r="D16" s="96"/>
      <c r="F16" s="213"/>
    </row>
    <row r="17" spans="1:6">
      <c r="A17" s="252"/>
      <c r="B17" s="370"/>
      <c r="C17" s="369"/>
      <c r="D17" s="26">
        <f>B17*C17</f>
        <v>0</v>
      </c>
      <c r="F17" s="213"/>
    </row>
    <row r="18" spans="1:6" s="25" customFormat="1">
      <c r="A18" s="252"/>
      <c r="B18" s="370"/>
      <c r="C18" s="369"/>
      <c r="D18" s="26">
        <f>B18*C18</f>
        <v>0</v>
      </c>
      <c r="F18" s="213"/>
    </row>
    <row r="19" spans="1:6">
      <c r="A19" s="252"/>
      <c r="B19" s="370"/>
      <c r="C19" s="369"/>
      <c r="D19" s="26">
        <f>B19*C19</f>
        <v>0</v>
      </c>
      <c r="F19" s="213"/>
    </row>
    <row r="20" spans="1:6">
      <c r="A20" s="102" t="s">
        <v>11</v>
      </c>
      <c r="B20" s="124"/>
      <c r="C20" s="125"/>
      <c r="D20" s="103">
        <f>SUM(D17:D19)</f>
        <v>0</v>
      </c>
      <c r="F20" s="213"/>
    </row>
    <row r="21" spans="1:6">
      <c r="A21" s="25"/>
      <c r="B21" s="34"/>
      <c r="C21" s="28"/>
      <c r="D21" s="25"/>
      <c r="F21" s="213"/>
    </row>
    <row r="22" spans="1:6">
      <c r="A22" s="95" t="s">
        <v>28</v>
      </c>
      <c r="B22" s="117"/>
      <c r="C22" s="118"/>
      <c r="D22" s="96"/>
      <c r="F22" s="213"/>
    </row>
    <row r="23" spans="1:6">
      <c r="A23" s="252"/>
      <c r="B23" s="370"/>
      <c r="C23" s="369"/>
      <c r="D23" s="26">
        <f>B23*C23</f>
        <v>0</v>
      </c>
      <c r="F23" s="213"/>
    </row>
    <row r="24" spans="1:6" s="25" customFormat="1">
      <c r="A24" s="252"/>
      <c r="B24" s="370"/>
      <c r="C24" s="369"/>
      <c r="D24" s="26">
        <f>B24*C24</f>
        <v>0</v>
      </c>
      <c r="F24" s="213"/>
    </row>
    <row r="25" spans="1:6">
      <c r="A25" s="252"/>
      <c r="B25" s="370"/>
      <c r="C25" s="369"/>
      <c r="D25" s="26">
        <f>B25*C25</f>
        <v>0</v>
      </c>
      <c r="F25" s="213"/>
    </row>
    <row r="26" spans="1:6">
      <c r="A26" s="102" t="s">
        <v>29</v>
      </c>
      <c r="B26" s="124"/>
      <c r="C26" s="125"/>
      <c r="D26" s="103">
        <f>SUM(D23:D25)</f>
        <v>0</v>
      </c>
      <c r="F26" s="213"/>
    </row>
    <row r="27" spans="1:6">
      <c r="A27" s="25"/>
      <c r="B27" s="25"/>
      <c r="C27" s="25"/>
      <c r="D27" s="25"/>
      <c r="F27" s="213"/>
    </row>
    <row r="28" spans="1:6">
      <c r="A28" s="95" t="s">
        <v>51</v>
      </c>
      <c r="B28" s="117"/>
      <c r="C28" s="118"/>
      <c r="D28" s="96"/>
      <c r="F28" s="213"/>
    </row>
    <row r="29" spans="1:6">
      <c r="A29" s="252"/>
      <c r="B29" s="370"/>
      <c r="C29" s="369"/>
      <c r="D29" s="26">
        <f>B29*C29</f>
        <v>0</v>
      </c>
      <c r="F29" s="213"/>
    </row>
    <row r="30" spans="1:6" s="25" customFormat="1">
      <c r="A30" s="252"/>
      <c r="B30" s="370"/>
      <c r="C30" s="369"/>
      <c r="D30" s="26">
        <f>B30*C30</f>
        <v>0</v>
      </c>
      <c r="F30" s="213"/>
    </row>
    <row r="31" spans="1:6">
      <c r="A31" s="252"/>
      <c r="B31" s="370"/>
      <c r="C31" s="369"/>
      <c r="D31" s="26">
        <f>B31*C31</f>
        <v>0</v>
      </c>
      <c r="F31" s="213"/>
    </row>
    <row r="32" spans="1:6">
      <c r="A32" s="102" t="s">
        <v>52</v>
      </c>
      <c r="B32" s="124"/>
      <c r="C32" s="125"/>
      <c r="D32" s="103">
        <f>SUM(D29:D31)</f>
        <v>0</v>
      </c>
      <c r="F32" s="213"/>
    </row>
    <row r="33" spans="1:6">
      <c r="D33" s="25"/>
      <c r="F33" s="213"/>
    </row>
    <row r="34" spans="1:6" ht="15.5">
      <c r="A34" s="164" t="s">
        <v>58</v>
      </c>
      <c r="B34" s="330" t="s">
        <v>23</v>
      </c>
      <c r="C34" s="330" t="s">
        <v>34</v>
      </c>
      <c r="D34" s="330" t="s">
        <v>14</v>
      </c>
      <c r="F34" s="329" t="s">
        <v>46</v>
      </c>
    </row>
    <row r="35" spans="1:6">
      <c r="A35" s="269" t="s">
        <v>2</v>
      </c>
      <c r="B35" s="270"/>
      <c r="C35" s="270"/>
      <c r="D35" s="96"/>
      <c r="F35" s="213"/>
    </row>
    <row r="36" spans="1:6">
      <c r="A36" s="369"/>
      <c r="B36" s="370"/>
      <c r="C36" s="369"/>
      <c r="D36" s="26">
        <f>B36*C36</f>
        <v>0</v>
      </c>
      <c r="F36" s="213"/>
    </row>
    <row r="37" spans="1:6" s="25" customFormat="1">
      <c r="A37" s="369"/>
      <c r="B37" s="370"/>
      <c r="C37" s="369"/>
      <c r="D37" s="26">
        <f>B37*C37</f>
        <v>0</v>
      </c>
      <c r="F37" s="213"/>
    </row>
    <row r="38" spans="1:6">
      <c r="A38" s="369"/>
      <c r="B38" s="370"/>
      <c r="C38" s="369"/>
      <c r="D38" s="26">
        <f>B38*C38</f>
        <v>0</v>
      </c>
      <c r="F38" s="213"/>
    </row>
    <row r="39" spans="1:6">
      <c r="A39" s="102" t="s">
        <v>9</v>
      </c>
      <c r="B39" s="124"/>
      <c r="C39" s="125"/>
      <c r="D39" s="103">
        <f>SUM(D36:D38)</f>
        <v>0</v>
      </c>
      <c r="F39" s="213"/>
    </row>
    <row r="40" spans="1:6">
      <c r="A40" s="25"/>
      <c r="B40" s="34"/>
      <c r="C40" s="28"/>
      <c r="D40" s="25"/>
      <c r="F40" s="213"/>
    </row>
    <row r="41" spans="1:6">
      <c r="A41" s="95" t="s">
        <v>4</v>
      </c>
      <c r="B41" s="117"/>
      <c r="C41" s="118"/>
      <c r="D41" s="96"/>
      <c r="F41" s="213"/>
    </row>
    <row r="42" spans="1:6">
      <c r="A42" s="252"/>
      <c r="B42" s="370"/>
      <c r="C42" s="369"/>
      <c r="D42" s="26">
        <f>B42*C42</f>
        <v>0</v>
      </c>
      <c r="F42" s="213"/>
    </row>
    <row r="43" spans="1:6" s="25" customFormat="1">
      <c r="A43" s="252"/>
      <c r="B43" s="370"/>
      <c r="C43" s="369"/>
      <c r="D43" s="26">
        <f>B43*C43</f>
        <v>0</v>
      </c>
      <c r="F43" s="213"/>
    </row>
    <row r="44" spans="1:6">
      <c r="A44" s="252"/>
      <c r="B44" s="370"/>
      <c r="C44" s="369"/>
      <c r="D44" s="26">
        <f>B44*C44</f>
        <v>0</v>
      </c>
      <c r="F44" s="213"/>
    </row>
    <row r="45" spans="1:6">
      <c r="A45" s="102" t="s">
        <v>10</v>
      </c>
      <c r="B45" s="124"/>
      <c r="C45" s="125"/>
      <c r="D45" s="103">
        <f>SUM(D42:D44)</f>
        <v>0</v>
      </c>
      <c r="F45" s="213"/>
    </row>
    <row r="46" spans="1:6">
      <c r="A46" s="25"/>
      <c r="B46" s="34"/>
      <c r="C46" s="28"/>
      <c r="D46" s="25"/>
      <c r="F46" s="213"/>
    </row>
    <row r="47" spans="1:6">
      <c r="A47" s="95" t="s">
        <v>5</v>
      </c>
      <c r="B47" s="117"/>
      <c r="C47" s="118"/>
      <c r="D47" s="96"/>
      <c r="F47" s="213"/>
    </row>
    <row r="48" spans="1:6">
      <c r="A48" s="252"/>
      <c r="B48" s="370"/>
      <c r="C48" s="369"/>
      <c r="D48" s="26">
        <f>B48*C48</f>
        <v>0</v>
      </c>
      <c r="F48" s="213"/>
    </row>
    <row r="49" spans="1:6" s="25" customFormat="1">
      <c r="A49" s="252"/>
      <c r="B49" s="370"/>
      <c r="C49" s="369"/>
      <c r="D49" s="26">
        <f>B49*C49</f>
        <v>0</v>
      </c>
      <c r="F49" s="213"/>
    </row>
    <row r="50" spans="1:6">
      <c r="A50" s="252"/>
      <c r="B50" s="370"/>
      <c r="C50" s="369"/>
      <c r="D50" s="26">
        <f>B50*C50</f>
        <v>0</v>
      </c>
      <c r="F50" s="213"/>
    </row>
    <row r="51" spans="1:6">
      <c r="A51" s="102" t="s">
        <v>11</v>
      </c>
      <c r="B51" s="124"/>
      <c r="C51" s="125"/>
      <c r="D51" s="103">
        <f>SUM(D48:D50)</f>
        <v>0</v>
      </c>
      <c r="F51" s="213"/>
    </row>
    <row r="52" spans="1:6">
      <c r="A52" s="25"/>
      <c r="B52" s="34"/>
      <c r="C52" s="28"/>
      <c r="D52" s="25"/>
      <c r="F52" s="213"/>
    </row>
    <row r="53" spans="1:6">
      <c r="A53" s="95" t="s">
        <v>28</v>
      </c>
      <c r="B53" s="117"/>
      <c r="C53" s="118"/>
      <c r="D53" s="96"/>
      <c r="F53" s="213"/>
    </row>
    <row r="54" spans="1:6">
      <c r="A54" s="252"/>
      <c r="B54" s="370"/>
      <c r="C54" s="369"/>
      <c r="D54" s="26">
        <f>B54*C54</f>
        <v>0</v>
      </c>
      <c r="F54" s="213"/>
    </row>
    <row r="55" spans="1:6" s="25" customFormat="1">
      <c r="A55" s="252"/>
      <c r="B55" s="370"/>
      <c r="C55" s="369"/>
      <c r="D55" s="26">
        <f>B55*C55</f>
        <v>0</v>
      </c>
      <c r="F55" s="213"/>
    </row>
    <row r="56" spans="1:6">
      <c r="A56" s="252"/>
      <c r="B56" s="370"/>
      <c r="C56" s="369"/>
      <c r="D56" s="26">
        <f>B56*C56</f>
        <v>0</v>
      </c>
      <c r="F56" s="213"/>
    </row>
    <row r="57" spans="1:6">
      <c r="A57" s="102" t="s">
        <v>29</v>
      </c>
      <c r="B57" s="124"/>
      <c r="C57" s="125"/>
      <c r="D57" s="103">
        <f>SUM(D54:D56)</f>
        <v>0</v>
      </c>
      <c r="F57" s="213"/>
    </row>
    <row r="58" spans="1:6">
      <c r="A58" s="25"/>
      <c r="B58" s="25"/>
      <c r="C58" s="25"/>
      <c r="D58" s="25"/>
      <c r="F58" s="213"/>
    </row>
    <row r="59" spans="1:6">
      <c r="A59" s="95" t="s">
        <v>51</v>
      </c>
      <c r="B59" s="117"/>
      <c r="C59" s="118"/>
      <c r="D59" s="96"/>
      <c r="F59" s="213"/>
    </row>
    <row r="60" spans="1:6">
      <c r="A60" s="252"/>
      <c r="B60" s="370"/>
      <c r="C60" s="369"/>
      <c r="D60" s="26">
        <f>B60*C60</f>
        <v>0</v>
      </c>
      <c r="F60" s="213"/>
    </row>
    <row r="61" spans="1:6" s="25" customFormat="1">
      <c r="A61" s="252"/>
      <c r="B61" s="370"/>
      <c r="C61" s="369"/>
      <c r="D61" s="26">
        <f>B61*C61</f>
        <v>0</v>
      </c>
      <c r="F61" s="213"/>
    </row>
    <row r="62" spans="1:6">
      <c r="A62" s="252"/>
      <c r="B62" s="370"/>
      <c r="C62" s="369"/>
      <c r="D62" s="26">
        <f>B62*C62</f>
        <v>0</v>
      </c>
      <c r="F62" s="213"/>
    </row>
    <row r="63" spans="1:6">
      <c r="A63" s="102" t="s">
        <v>52</v>
      </c>
      <c r="B63" s="124"/>
      <c r="C63" s="125"/>
      <c r="D63" s="103">
        <f>SUM(D60:D62)</f>
        <v>0</v>
      </c>
      <c r="F63" s="213"/>
    </row>
    <row r="64" spans="1:6">
      <c r="D64" s="25"/>
      <c r="F64" s="213"/>
    </row>
    <row r="65" spans="1:6" ht="15.5">
      <c r="A65" s="164" t="s">
        <v>59</v>
      </c>
      <c r="B65" s="330" t="s">
        <v>23</v>
      </c>
      <c r="C65" s="330" t="s">
        <v>34</v>
      </c>
      <c r="D65" s="330" t="s">
        <v>14</v>
      </c>
      <c r="F65" s="329" t="s">
        <v>46</v>
      </c>
    </row>
    <row r="66" spans="1:6">
      <c r="A66" s="95" t="s">
        <v>2</v>
      </c>
      <c r="B66" s="88"/>
      <c r="C66" s="88"/>
      <c r="D66" s="96"/>
      <c r="F66" s="213"/>
    </row>
    <row r="67" spans="1:6">
      <c r="A67" s="369"/>
      <c r="B67" s="370"/>
      <c r="C67" s="369"/>
      <c r="D67" s="26">
        <f>B67*C67</f>
        <v>0</v>
      </c>
      <c r="F67" s="213"/>
    </row>
    <row r="68" spans="1:6" s="25" customFormat="1">
      <c r="A68" s="369"/>
      <c r="B68" s="370"/>
      <c r="C68" s="369"/>
      <c r="D68" s="26">
        <f>B68*C68</f>
        <v>0</v>
      </c>
      <c r="F68" s="213"/>
    </row>
    <row r="69" spans="1:6">
      <c r="A69" s="369"/>
      <c r="B69" s="370"/>
      <c r="C69" s="369"/>
      <c r="D69" s="26">
        <f>B69*C69</f>
        <v>0</v>
      </c>
      <c r="F69" s="213"/>
    </row>
    <row r="70" spans="1:6">
      <c r="A70" s="102" t="s">
        <v>9</v>
      </c>
      <c r="B70" s="124"/>
      <c r="C70" s="125"/>
      <c r="D70" s="103">
        <f>SUM(D67:D69)</f>
        <v>0</v>
      </c>
      <c r="F70" s="213"/>
    </row>
    <row r="71" spans="1:6">
      <c r="A71" s="25"/>
      <c r="B71" s="34"/>
      <c r="C71" s="28"/>
      <c r="D71" s="25"/>
      <c r="F71" s="213"/>
    </row>
    <row r="72" spans="1:6">
      <c r="A72" s="95" t="s">
        <v>4</v>
      </c>
      <c r="B72" s="117"/>
      <c r="C72" s="118"/>
      <c r="D72" s="96"/>
      <c r="F72" s="213"/>
    </row>
    <row r="73" spans="1:6">
      <c r="A73" s="252"/>
      <c r="B73" s="370"/>
      <c r="C73" s="369"/>
      <c r="D73" s="26">
        <f>B73*C73</f>
        <v>0</v>
      </c>
      <c r="F73" s="213"/>
    </row>
    <row r="74" spans="1:6" s="25" customFormat="1">
      <c r="A74" s="252"/>
      <c r="B74" s="370"/>
      <c r="C74" s="369"/>
      <c r="D74" s="26">
        <f>B74*C74</f>
        <v>0</v>
      </c>
      <c r="F74" s="213"/>
    </row>
    <row r="75" spans="1:6">
      <c r="A75" s="252"/>
      <c r="B75" s="370"/>
      <c r="C75" s="369"/>
      <c r="D75" s="26">
        <f>B75*C75</f>
        <v>0</v>
      </c>
      <c r="F75" s="213"/>
    </row>
    <row r="76" spans="1:6">
      <c r="A76" s="102" t="s">
        <v>10</v>
      </c>
      <c r="B76" s="124"/>
      <c r="C76" s="125"/>
      <c r="D76" s="103">
        <f>SUM(D73:D75)</f>
        <v>0</v>
      </c>
      <c r="F76" s="213"/>
    </row>
    <row r="77" spans="1:6">
      <c r="A77" s="25"/>
      <c r="B77" s="34"/>
      <c r="C77" s="28"/>
      <c r="D77" s="25"/>
      <c r="F77" s="213"/>
    </row>
    <row r="78" spans="1:6">
      <c r="A78" s="95" t="s">
        <v>5</v>
      </c>
      <c r="B78" s="117"/>
      <c r="C78" s="118"/>
      <c r="D78" s="96"/>
      <c r="F78" s="213"/>
    </row>
    <row r="79" spans="1:6">
      <c r="A79" s="252"/>
      <c r="B79" s="370"/>
      <c r="C79" s="369"/>
      <c r="D79" s="26">
        <f>B79*C79</f>
        <v>0</v>
      </c>
      <c r="F79" s="213"/>
    </row>
    <row r="80" spans="1:6" s="25" customFormat="1">
      <c r="A80" s="252"/>
      <c r="B80" s="370"/>
      <c r="C80" s="369"/>
      <c r="D80" s="26">
        <f>B80*C80</f>
        <v>0</v>
      </c>
      <c r="F80" s="213"/>
    </row>
    <row r="81" spans="1:6">
      <c r="A81" s="252"/>
      <c r="B81" s="370"/>
      <c r="C81" s="369"/>
      <c r="D81" s="26">
        <f>B81*C81</f>
        <v>0</v>
      </c>
      <c r="F81" s="213"/>
    </row>
    <row r="82" spans="1:6">
      <c r="A82" s="102" t="s">
        <v>11</v>
      </c>
      <c r="B82" s="124"/>
      <c r="C82" s="125"/>
      <c r="D82" s="103">
        <f>SUM(D79:D81)</f>
        <v>0</v>
      </c>
      <c r="F82" s="213"/>
    </row>
    <row r="83" spans="1:6">
      <c r="A83" s="25"/>
      <c r="B83" s="34"/>
      <c r="C83" s="28"/>
      <c r="D83" s="25"/>
      <c r="F83" s="213"/>
    </row>
    <row r="84" spans="1:6">
      <c r="A84" s="95" t="s">
        <v>28</v>
      </c>
      <c r="B84" s="117"/>
      <c r="C84" s="118"/>
      <c r="D84" s="96"/>
      <c r="F84" s="213"/>
    </row>
    <row r="85" spans="1:6">
      <c r="A85" s="252"/>
      <c r="B85" s="370"/>
      <c r="C85" s="369"/>
      <c r="D85" s="26">
        <f>B85*C85</f>
        <v>0</v>
      </c>
      <c r="F85" s="213"/>
    </row>
    <row r="86" spans="1:6" s="25" customFormat="1">
      <c r="A86" s="252"/>
      <c r="B86" s="370"/>
      <c r="C86" s="369"/>
      <c r="D86" s="26">
        <f>B86*C86</f>
        <v>0</v>
      </c>
      <c r="F86" s="213"/>
    </row>
    <row r="87" spans="1:6">
      <c r="A87" s="252"/>
      <c r="B87" s="370"/>
      <c r="C87" s="369"/>
      <c r="D87" s="26">
        <f>B87*C87</f>
        <v>0</v>
      </c>
      <c r="F87" s="213"/>
    </row>
    <row r="88" spans="1:6">
      <c r="A88" s="102" t="s">
        <v>29</v>
      </c>
      <c r="B88" s="124"/>
      <c r="C88" s="125"/>
      <c r="D88" s="103">
        <f>SUM(D85:D87)</f>
        <v>0</v>
      </c>
      <c r="F88" s="213"/>
    </row>
    <row r="89" spans="1:6">
      <c r="A89" s="25"/>
      <c r="B89" s="25"/>
      <c r="C89" s="25"/>
      <c r="D89" s="25"/>
      <c r="F89" s="213"/>
    </row>
    <row r="90" spans="1:6">
      <c r="A90" s="95" t="s">
        <v>51</v>
      </c>
      <c r="B90" s="117"/>
      <c r="C90" s="118"/>
      <c r="D90" s="96"/>
      <c r="F90" s="213"/>
    </row>
    <row r="91" spans="1:6">
      <c r="A91" s="252"/>
      <c r="B91" s="370"/>
      <c r="C91" s="369"/>
      <c r="D91" s="26">
        <f>B91*C91</f>
        <v>0</v>
      </c>
      <c r="F91" s="213"/>
    </row>
    <row r="92" spans="1:6" s="25" customFormat="1">
      <c r="A92" s="252"/>
      <c r="B92" s="370"/>
      <c r="C92" s="369"/>
      <c r="D92" s="26">
        <f>B92*C92</f>
        <v>0</v>
      </c>
      <c r="F92" s="213"/>
    </row>
    <row r="93" spans="1:6">
      <c r="A93" s="252"/>
      <c r="B93" s="370"/>
      <c r="C93" s="369"/>
      <c r="D93" s="26">
        <f>B93*C93</f>
        <v>0</v>
      </c>
      <c r="F93" s="213"/>
    </row>
    <row r="94" spans="1:6">
      <c r="A94" s="102" t="s">
        <v>52</v>
      </c>
      <c r="B94" s="124"/>
      <c r="C94" s="125"/>
      <c r="D94" s="103">
        <f>SUM(D91:D93)</f>
        <v>0</v>
      </c>
      <c r="F94" s="213"/>
    </row>
    <row r="95" spans="1:6">
      <c r="D95" s="25"/>
      <c r="F95" s="213"/>
    </row>
    <row r="96" spans="1:6" ht="15.5">
      <c r="A96" s="164" t="s">
        <v>49</v>
      </c>
      <c r="B96" s="330" t="s">
        <v>23</v>
      </c>
      <c r="C96" s="330" t="s">
        <v>34</v>
      </c>
      <c r="D96" s="330" t="s">
        <v>14</v>
      </c>
      <c r="F96" s="329" t="s">
        <v>46</v>
      </c>
    </row>
    <row r="97" spans="1:6">
      <c r="A97" s="95" t="s">
        <v>2</v>
      </c>
      <c r="B97" s="88"/>
      <c r="C97" s="88"/>
      <c r="D97" s="96"/>
      <c r="F97" s="213"/>
    </row>
    <row r="98" spans="1:6">
      <c r="A98" s="369"/>
      <c r="B98" s="370"/>
      <c r="C98" s="369"/>
      <c r="D98" s="26">
        <f>B98*C98</f>
        <v>0</v>
      </c>
      <c r="F98" s="213"/>
    </row>
    <row r="99" spans="1:6" s="25" customFormat="1">
      <c r="A99" s="369"/>
      <c r="B99" s="370"/>
      <c r="C99" s="369"/>
      <c r="D99" s="26">
        <f>B99*C99</f>
        <v>0</v>
      </c>
      <c r="F99" s="213"/>
    </row>
    <row r="100" spans="1:6">
      <c r="A100" s="369"/>
      <c r="B100" s="370"/>
      <c r="C100" s="369"/>
      <c r="D100" s="26">
        <f>B100*C100</f>
        <v>0</v>
      </c>
      <c r="F100" s="213"/>
    </row>
    <row r="101" spans="1:6">
      <c r="A101" s="102" t="s">
        <v>9</v>
      </c>
      <c r="B101" s="124"/>
      <c r="C101" s="125"/>
      <c r="D101" s="103">
        <f>SUM(D98:D100)</f>
        <v>0</v>
      </c>
      <c r="F101" s="213"/>
    </row>
    <row r="102" spans="1:6">
      <c r="A102" s="25"/>
      <c r="B102" s="34"/>
      <c r="C102" s="28"/>
      <c r="D102" s="25"/>
      <c r="F102" s="213"/>
    </row>
    <row r="103" spans="1:6">
      <c r="A103" s="95" t="s">
        <v>4</v>
      </c>
      <c r="B103" s="117"/>
      <c r="C103" s="118"/>
      <c r="D103" s="96"/>
      <c r="F103" s="213"/>
    </row>
    <row r="104" spans="1:6">
      <c r="A104" s="252"/>
      <c r="B104" s="370"/>
      <c r="C104" s="369"/>
      <c r="D104" s="26">
        <f>B104*C104</f>
        <v>0</v>
      </c>
      <c r="F104" s="213"/>
    </row>
    <row r="105" spans="1:6" s="25" customFormat="1">
      <c r="A105" s="252"/>
      <c r="B105" s="370"/>
      <c r="C105" s="369"/>
      <c r="D105" s="26">
        <f>B105*C105</f>
        <v>0</v>
      </c>
      <c r="F105" s="213"/>
    </row>
    <row r="106" spans="1:6">
      <c r="A106" s="252"/>
      <c r="B106" s="370"/>
      <c r="C106" s="369"/>
      <c r="D106" s="26">
        <f>B106*C106</f>
        <v>0</v>
      </c>
      <c r="F106" s="213"/>
    </row>
    <row r="107" spans="1:6">
      <c r="A107" s="102" t="s">
        <v>10</v>
      </c>
      <c r="B107" s="124"/>
      <c r="C107" s="125"/>
      <c r="D107" s="103">
        <f>SUM(D104:D106)</f>
        <v>0</v>
      </c>
      <c r="F107" s="213"/>
    </row>
    <row r="108" spans="1:6">
      <c r="A108" s="25"/>
      <c r="B108" s="34"/>
      <c r="C108" s="28"/>
      <c r="D108" s="25"/>
      <c r="F108" s="213"/>
    </row>
    <row r="109" spans="1:6">
      <c r="A109" s="95" t="s">
        <v>5</v>
      </c>
      <c r="B109" s="117"/>
      <c r="C109" s="118"/>
      <c r="D109" s="96"/>
      <c r="F109" s="213"/>
    </row>
    <row r="110" spans="1:6">
      <c r="A110" s="252"/>
      <c r="B110" s="370"/>
      <c r="C110" s="369"/>
      <c r="D110" s="26">
        <f>B110*C110</f>
        <v>0</v>
      </c>
      <c r="F110" s="213"/>
    </row>
    <row r="111" spans="1:6" s="25" customFormat="1">
      <c r="A111" s="252"/>
      <c r="B111" s="370"/>
      <c r="C111" s="369"/>
      <c r="D111" s="26">
        <f>B111*C111</f>
        <v>0</v>
      </c>
      <c r="F111" s="213"/>
    </row>
    <row r="112" spans="1:6">
      <c r="A112" s="252"/>
      <c r="B112" s="370"/>
      <c r="C112" s="369"/>
      <c r="D112" s="26">
        <f>B112*C112</f>
        <v>0</v>
      </c>
      <c r="F112" s="213"/>
    </row>
    <row r="113" spans="1:6">
      <c r="A113" s="210" t="s">
        <v>11</v>
      </c>
      <c r="B113" s="211"/>
      <c r="C113" s="212"/>
      <c r="D113" s="103">
        <f>SUM(D110:D112)</f>
        <v>0</v>
      </c>
      <c r="F113" s="213"/>
    </row>
    <row r="114" spans="1:6">
      <c r="A114" s="25"/>
      <c r="B114" s="34"/>
      <c r="C114" s="28"/>
      <c r="D114" s="25"/>
      <c r="F114" s="213"/>
    </row>
    <row r="115" spans="1:6">
      <c r="A115" s="95" t="s">
        <v>28</v>
      </c>
      <c r="B115" s="117"/>
      <c r="C115" s="118"/>
      <c r="D115" s="96"/>
      <c r="F115" s="213"/>
    </row>
    <row r="116" spans="1:6">
      <c r="A116" s="252"/>
      <c r="B116" s="370"/>
      <c r="C116" s="369"/>
      <c r="D116" s="26">
        <f>B116*C116</f>
        <v>0</v>
      </c>
      <c r="F116" s="213"/>
    </row>
    <row r="117" spans="1:6" s="25" customFormat="1">
      <c r="A117" s="252"/>
      <c r="B117" s="370"/>
      <c r="C117" s="369"/>
      <c r="D117" s="26">
        <f>B117*C117</f>
        <v>0</v>
      </c>
      <c r="F117" s="213"/>
    </row>
    <row r="118" spans="1:6">
      <c r="A118" s="252"/>
      <c r="B118" s="370"/>
      <c r="C118" s="369"/>
      <c r="D118" s="26">
        <f>B118*C118</f>
        <v>0</v>
      </c>
      <c r="F118" s="213"/>
    </row>
    <row r="119" spans="1:6">
      <c r="A119" s="102" t="s">
        <v>29</v>
      </c>
      <c r="B119" s="124"/>
      <c r="C119" s="125"/>
      <c r="D119" s="103">
        <f>SUM(D116:D118)</f>
        <v>0</v>
      </c>
      <c r="F119" s="213"/>
    </row>
    <row r="120" spans="1:6">
      <c r="A120" s="25"/>
      <c r="B120" s="25"/>
      <c r="C120" s="25"/>
      <c r="D120" s="25"/>
      <c r="F120" s="213"/>
    </row>
    <row r="121" spans="1:6">
      <c r="A121" s="95" t="s">
        <v>51</v>
      </c>
      <c r="B121" s="117"/>
      <c r="C121" s="118"/>
      <c r="D121" s="96"/>
      <c r="F121" s="213"/>
    </row>
    <row r="122" spans="1:6">
      <c r="A122" s="252"/>
      <c r="B122" s="370"/>
      <c r="C122" s="369"/>
      <c r="D122" s="26">
        <f>B122*C122</f>
        <v>0</v>
      </c>
      <c r="F122" s="213"/>
    </row>
    <row r="123" spans="1:6" s="25" customFormat="1">
      <c r="A123" s="252"/>
      <c r="B123" s="370"/>
      <c r="C123" s="369"/>
      <c r="D123" s="26">
        <f>B123*C123</f>
        <v>0</v>
      </c>
      <c r="F123" s="213"/>
    </row>
    <row r="124" spans="1:6">
      <c r="A124" s="252"/>
      <c r="B124" s="370"/>
      <c r="C124" s="369"/>
      <c r="D124" s="26">
        <f>B124*C124</f>
        <v>0</v>
      </c>
      <c r="F124" s="213"/>
    </row>
    <row r="125" spans="1:6">
      <c r="A125" s="102" t="s">
        <v>52</v>
      </c>
      <c r="B125" s="124"/>
      <c r="C125" s="125"/>
      <c r="D125" s="103">
        <f>SUM(D122:D124)</f>
        <v>0</v>
      </c>
      <c r="F125" s="213"/>
    </row>
  </sheetData>
  <sheetProtection algorithmName="SHA-512" hashValue="Sn2/56tDwxAC0RboNHkv+x/BI0yjCp1RowULkyrsdkv5G3QRGzEbU1ZcLlduKPZ53ft3o0rvvKExHfFY/n4j4Q==" saltValue="iz27HraXVpCHJChwkD2Ldw==" spinCount="100000" sheet="1" selectLockedCells="1"/>
  <mergeCells count="1">
    <mergeCell ref="A1:F1"/>
  </mergeCells>
  <phoneticPr fontId="0" type="noConversion"/>
  <pageMargins left="0.75" right="0.75" top="1" bottom="1" header="0.5" footer="0.5"/>
  <pageSetup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00"/>
  <sheetViews>
    <sheetView workbookViewId="0">
      <selection activeCell="A5" sqref="A5"/>
    </sheetView>
  </sheetViews>
  <sheetFormatPr defaultColWidth="8.86328125" defaultRowHeight="13"/>
  <cols>
    <col min="1" max="1" width="20.40625" customWidth="1"/>
    <col min="2" max="2" width="12.40625" customWidth="1"/>
    <col min="3" max="3" width="15.26953125" customWidth="1"/>
    <col min="4" max="4" width="15.7265625" customWidth="1"/>
    <col min="5" max="5" width="24.86328125" customWidth="1"/>
    <col min="6" max="6" width="45.7265625" customWidth="1"/>
  </cols>
  <sheetData>
    <row r="1" spans="1:6" s="25" customFormat="1" ht="36.65" customHeight="1">
      <c r="A1" s="359" t="s">
        <v>99</v>
      </c>
      <c r="B1" s="360"/>
      <c r="C1" s="360"/>
      <c r="D1" s="360"/>
      <c r="E1" s="360"/>
      <c r="F1" s="360"/>
    </row>
    <row r="2" spans="1:6" ht="15.5">
      <c r="A2" s="126" t="s">
        <v>74</v>
      </c>
      <c r="B2" s="110"/>
      <c r="C2" s="110"/>
      <c r="D2" s="110"/>
      <c r="E2" s="110"/>
      <c r="F2" s="110"/>
    </row>
    <row r="3" spans="1:6">
      <c r="A3" s="6" t="s">
        <v>22</v>
      </c>
      <c r="B3" s="333" t="s">
        <v>23</v>
      </c>
      <c r="C3" s="333" t="s">
        <v>34</v>
      </c>
      <c r="D3" s="333" t="s">
        <v>14</v>
      </c>
      <c r="F3" s="329" t="s">
        <v>46</v>
      </c>
    </row>
    <row r="4" spans="1:6">
      <c r="A4" s="95" t="s">
        <v>2</v>
      </c>
      <c r="B4" s="100"/>
      <c r="C4" s="88"/>
      <c r="D4" s="96"/>
      <c r="F4" s="335"/>
    </row>
    <row r="5" spans="1:6">
      <c r="A5" s="252"/>
      <c r="B5" s="363"/>
      <c r="C5" s="364"/>
      <c r="D5" s="16">
        <f>B5*C5</f>
        <v>0</v>
      </c>
      <c r="F5" s="213"/>
    </row>
    <row r="6" spans="1:6">
      <c r="A6" s="252"/>
      <c r="B6" s="363"/>
      <c r="C6" s="364"/>
      <c r="D6" s="16">
        <f>B6*C6</f>
        <v>0</v>
      </c>
      <c r="F6" s="213"/>
    </row>
    <row r="7" spans="1:6">
      <c r="A7" s="252"/>
      <c r="B7" s="363"/>
      <c r="C7" s="364"/>
      <c r="D7" s="16">
        <f>B7*C7</f>
        <v>0</v>
      </c>
      <c r="F7" s="336"/>
    </row>
    <row r="8" spans="1:6" s="25" customFormat="1">
      <c r="A8" s="252"/>
      <c r="B8" s="363"/>
      <c r="C8" s="364"/>
      <c r="D8" s="26">
        <f>B8*C8</f>
        <v>0</v>
      </c>
      <c r="F8" s="336"/>
    </row>
    <row r="9" spans="1:6">
      <c r="A9" s="102" t="s">
        <v>9</v>
      </c>
      <c r="B9" s="103"/>
      <c r="C9" s="104"/>
      <c r="D9" s="103">
        <f>SUM(D5:D8)</f>
        <v>0</v>
      </c>
      <c r="F9" s="213"/>
    </row>
    <row r="10" spans="1:6">
      <c r="A10" s="6"/>
      <c r="B10" s="20"/>
      <c r="C10" s="33"/>
      <c r="D10" s="6"/>
      <c r="F10" s="213"/>
    </row>
    <row r="11" spans="1:6">
      <c r="A11" s="95" t="s">
        <v>4</v>
      </c>
      <c r="B11" s="100"/>
      <c r="C11" s="101"/>
      <c r="D11" s="96"/>
      <c r="F11" s="213"/>
    </row>
    <row r="12" spans="1:6">
      <c r="A12" s="252"/>
      <c r="B12" s="363"/>
      <c r="C12" s="364"/>
      <c r="D12" s="16">
        <f>B12*C12</f>
        <v>0</v>
      </c>
      <c r="F12" s="213"/>
    </row>
    <row r="13" spans="1:6">
      <c r="A13" s="252"/>
      <c r="B13" s="363"/>
      <c r="C13" s="364"/>
      <c r="D13" s="16">
        <f>B13*C13</f>
        <v>0</v>
      </c>
      <c r="F13" s="213"/>
    </row>
    <row r="14" spans="1:6">
      <c r="A14" s="252"/>
      <c r="B14" s="363"/>
      <c r="C14" s="364"/>
      <c r="D14" s="16">
        <f>B14*C14</f>
        <v>0</v>
      </c>
      <c r="F14" s="213"/>
    </row>
    <row r="15" spans="1:6">
      <c r="A15" s="102" t="s">
        <v>10</v>
      </c>
      <c r="B15" s="103"/>
      <c r="C15" s="104"/>
      <c r="D15" s="103">
        <f>SUM(D12:D14)</f>
        <v>0</v>
      </c>
      <c r="F15" s="213"/>
    </row>
    <row r="16" spans="1:6">
      <c r="B16" s="20"/>
      <c r="C16" s="33"/>
      <c r="D16" s="16"/>
      <c r="F16" s="213"/>
    </row>
    <row r="17" spans="1:6">
      <c r="A17" s="95" t="s">
        <v>5</v>
      </c>
      <c r="B17" s="100"/>
      <c r="C17" s="101"/>
      <c r="D17" s="96"/>
      <c r="F17" s="213"/>
    </row>
    <row r="18" spans="1:6">
      <c r="A18" s="252"/>
      <c r="B18" s="363"/>
      <c r="C18" s="364"/>
      <c r="D18" s="16">
        <f>B18*C18</f>
        <v>0</v>
      </c>
      <c r="F18" s="213"/>
    </row>
    <row r="19" spans="1:6">
      <c r="A19" s="252"/>
      <c r="B19" s="363"/>
      <c r="C19" s="364"/>
      <c r="D19" s="26">
        <f>B19*C19</f>
        <v>0</v>
      </c>
      <c r="F19" s="213"/>
    </row>
    <row r="20" spans="1:6">
      <c r="A20" s="252"/>
      <c r="B20" s="363"/>
      <c r="C20" s="364"/>
      <c r="D20" s="16">
        <f>B20*C20</f>
        <v>0</v>
      </c>
      <c r="F20" s="213"/>
    </row>
    <row r="21" spans="1:6">
      <c r="A21" s="102" t="s">
        <v>11</v>
      </c>
      <c r="B21" s="103"/>
      <c r="C21" s="104"/>
      <c r="D21" s="103">
        <f>SUM(D18:D20)</f>
        <v>0</v>
      </c>
      <c r="F21" s="213"/>
    </row>
    <row r="22" spans="1:6">
      <c r="B22" s="20"/>
      <c r="C22" s="33"/>
      <c r="D22" s="16"/>
      <c r="F22" s="213"/>
    </row>
    <row r="23" spans="1:6">
      <c r="A23" s="95" t="s">
        <v>28</v>
      </c>
      <c r="B23" s="100"/>
      <c r="C23" s="101"/>
      <c r="D23" s="96"/>
      <c r="F23" s="213"/>
    </row>
    <row r="24" spans="1:6">
      <c r="A24" s="252"/>
      <c r="B24" s="363"/>
      <c r="C24" s="364"/>
      <c r="D24" s="16">
        <f>B24*C24</f>
        <v>0</v>
      </c>
      <c r="F24" s="213"/>
    </row>
    <row r="25" spans="1:6">
      <c r="A25" s="252"/>
      <c r="B25" s="363"/>
      <c r="C25" s="364"/>
      <c r="D25" s="16">
        <f>B25*C25</f>
        <v>0</v>
      </c>
      <c r="F25" s="213"/>
    </row>
    <row r="26" spans="1:6">
      <c r="A26" s="252"/>
      <c r="B26" s="363"/>
      <c r="C26" s="364"/>
      <c r="D26" s="16">
        <f>B26*C26</f>
        <v>0</v>
      </c>
      <c r="F26" s="213"/>
    </row>
    <row r="27" spans="1:6">
      <c r="A27" s="102" t="s">
        <v>29</v>
      </c>
      <c r="B27" s="99"/>
      <c r="C27" s="98"/>
      <c r="D27" s="103">
        <f>SUM(D24:D26)</f>
        <v>0</v>
      </c>
      <c r="F27" s="213"/>
    </row>
    <row r="28" spans="1:6" s="25" customFormat="1">
      <c r="A28" s="24"/>
      <c r="B28" s="26"/>
      <c r="D28" s="20"/>
      <c r="F28" s="213"/>
    </row>
    <row r="29" spans="1:6" s="25" customFormat="1">
      <c r="A29" s="95" t="s">
        <v>51</v>
      </c>
      <c r="B29" s="100"/>
      <c r="C29" s="101"/>
      <c r="D29" s="96"/>
      <c r="F29" s="213"/>
    </row>
    <row r="30" spans="1:6" s="25" customFormat="1">
      <c r="A30" s="252"/>
      <c r="B30" s="363"/>
      <c r="C30" s="364"/>
      <c r="D30" s="26">
        <f>B30*C30</f>
        <v>0</v>
      </c>
      <c r="F30" s="213"/>
    </row>
    <row r="31" spans="1:6" s="25" customFormat="1">
      <c r="A31" s="252"/>
      <c r="B31" s="363"/>
      <c r="C31" s="364"/>
      <c r="D31" s="26">
        <f>B31*C31</f>
        <v>0</v>
      </c>
      <c r="F31" s="213"/>
    </row>
    <row r="32" spans="1:6" s="25" customFormat="1">
      <c r="A32" s="252"/>
      <c r="B32" s="363"/>
      <c r="C32" s="364"/>
      <c r="D32" s="26">
        <f>B32*C32</f>
        <v>0</v>
      </c>
      <c r="F32" s="213"/>
    </row>
    <row r="33" spans="1:6" s="25" customFormat="1">
      <c r="A33" s="102" t="s">
        <v>52</v>
      </c>
      <c r="B33" s="99"/>
      <c r="C33" s="98"/>
      <c r="D33" s="103">
        <f>SUM(D30:D32)</f>
        <v>0</v>
      </c>
      <c r="F33" s="213"/>
    </row>
    <row r="34" spans="1:6" s="25" customFormat="1">
      <c r="A34" s="24"/>
      <c r="B34" s="26"/>
      <c r="D34" s="20"/>
      <c r="F34" s="213"/>
    </row>
    <row r="35" spans="1:6">
      <c r="F35" s="213"/>
    </row>
    <row r="36" spans="1:6" ht="15.25">
      <c r="A36" s="127" t="s">
        <v>15</v>
      </c>
      <c r="B36" s="110"/>
      <c r="C36" s="110"/>
      <c r="D36" s="112"/>
      <c r="E36" s="110"/>
      <c r="F36" s="337"/>
    </row>
    <row r="37" spans="1:6">
      <c r="A37" s="6" t="s">
        <v>22</v>
      </c>
      <c r="B37" s="333" t="s">
        <v>23</v>
      </c>
      <c r="C37" s="333" t="s">
        <v>34</v>
      </c>
      <c r="D37" s="333" t="s">
        <v>14</v>
      </c>
      <c r="F37" s="329" t="s">
        <v>46</v>
      </c>
    </row>
    <row r="38" spans="1:6">
      <c r="A38" s="95" t="s">
        <v>2</v>
      </c>
      <c r="B38" s="115"/>
      <c r="C38" s="88"/>
      <c r="D38" s="96"/>
      <c r="E38" s="119"/>
      <c r="F38" s="213"/>
    </row>
    <row r="39" spans="1:6">
      <c r="A39" s="365"/>
      <c r="B39" s="366"/>
      <c r="C39" s="365"/>
      <c r="D39" s="16">
        <f>B39*C39</f>
        <v>0</v>
      </c>
      <c r="E39" s="119"/>
      <c r="F39" s="334" t="s">
        <v>145</v>
      </c>
    </row>
    <row r="40" spans="1:6">
      <c r="A40" s="365"/>
      <c r="B40" s="366"/>
      <c r="C40" s="365"/>
      <c r="D40" s="16">
        <f>B40*C40</f>
        <v>0</v>
      </c>
      <c r="E40" s="119"/>
      <c r="F40" s="334"/>
    </row>
    <row r="41" spans="1:6">
      <c r="A41" s="365"/>
      <c r="B41" s="366"/>
      <c r="C41" s="365"/>
      <c r="D41" s="16">
        <f>B41*C41</f>
        <v>0</v>
      </c>
      <c r="E41" s="119"/>
      <c r="F41" s="334" t="s">
        <v>146</v>
      </c>
    </row>
    <row r="42" spans="1:6">
      <c r="A42" s="102" t="s">
        <v>9</v>
      </c>
      <c r="B42" s="170"/>
      <c r="C42" s="122"/>
      <c r="D42" s="123">
        <f>SUM(D39:D41)</f>
        <v>0</v>
      </c>
      <c r="E42" s="119"/>
      <c r="F42" s="213"/>
    </row>
    <row r="43" spans="1:6">
      <c r="B43" s="169"/>
      <c r="C43" s="27"/>
      <c r="E43" s="119"/>
      <c r="F43" s="213"/>
    </row>
    <row r="44" spans="1:6">
      <c r="A44" s="95" t="s">
        <v>4</v>
      </c>
      <c r="B44" s="171"/>
      <c r="C44" s="116"/>
      <c r="D44" s="96"/>
      <c r="E44" s="119"/>
      <c r="F44" s="213"/>
    </row>
    <row r="45" spans="1:6">
      <c r="A45" s="365"/>
      <c r="B45" s="366"/>
      <c r="C45" s="365"/>
      <c r="D45" s="16">
        <f>B45*C45</f>
        <v>0</v>
      </c>
      <c r="E45" s="119"/>
      <c r="F45" s="213"/>
    </row>
    <row r="46" spans="1:6">
      <c r="A46" s="365"/>
      <c r="B46" s="366"/>
      <c r="C46" s="365"/>
      <c r="D46" s="16">
        <f>B46*C46</f>
        <v>0</v>
      </c>
      <c r="E46" s="119"/>
      <c r="F46" s="213"/>
    </row>
    <row r="47" spans="1:6">
      <c r="A47" s="367"/>
      <c r="B47" s="366"/>
      <c r="C47" s="365"/>
      <c r="D47" s="16">
        <f>B47*C47</f>
        <v>0</v>
      </c>
      <c r="E47" s="119"/>
      <c r="F47" s="213"/>
    </row>
    <row r="48" spans="1:6">
      <c r="A48" s="102" t="s">
        <v>10</v>
      </c>
      <c r="B48" s="170"/>
      <c r="C48" s="122"/>
      <c r="D48" s="123">
        <f>SUM(D45:D47)</f>
        <v>0</v>
      </c>
      <c r="E48" s="119"/>
      <c r="F48" s="213"/>
    </row>
    <row r="49" spans="1:6">
      <c r="B49" s="169"/>
      <c r="C49" s="27"/>
      <c r="E49" s="119"/>
      <c r="F49" s="213"/>
    </row>
    <row r="50" spans="1:6">
      <c r="A50" s="95" t="s">
        <v>5</v>
      </c>
      <c r="B50" s="171"/>
      <c r="C50" s="116"/>
      <c r="D50" s="96"/>
      <c r="E50" s="119"/>
      <c r="F50" s="213"/>
    </row>
    <row r="51" spans="1:6">
      <c r="A51" s="365"/>
      <c r="B51" s="366"/>
      <c r="C51" s="365"/>
      <c r="D51" s="16">
        <f>B51*C51</f>
        <v>0</v>
      </c>
      <c r="E51" s="119"/>
      <c r="F51" s="213"/>
    </row>
    <row r="52" spans="1:6">
      <c r="A52" s="365"/>
      <c r="B52" s="366"/>
      <c r="C52" s="365"/>
      <c r="D52" s="16">
        <f>B52*C52</f>
        <v>0</v>
      </c>
      <c r="E52" s="119"/>
      <c r="F52" s="213"/>
    </row>
    <row r="53" spans="1:6">
      <c r="A53" s="368"/>
      <c r="B53" s="366"/>
      <c r="C53" s="365"/>
      <c r="D53" s="16">
        <f>B53*C53</f>
        <v>0</v>
      </c>
      <c r="E53" s="119"/>
      <c r="F53" s="213"/>
    </row>
    <row r="54" spans="1:6">
      <c r="A54" s="102" t="s">
        <v>11</v>
      </c>
      <c r="B54" s="170"/>
      <c r="C54" s="122"/>
      <c r="D54" s="123">
        <f>SUM(D51:D53)</f>
        <v>0</v>
      </c>
      <c r="E54" s="119"/>
      <c r="F54" s="213"/>
    </row>
    <row r="55" spans="1:6">
      <c r="B55" s="169"/>
      <c r="C55" s="27"/>
      <c r="E55" s="119"/>
      <c r="F55" s="213"/>
    </row>
    <row r="56" spans="1:6">
      <c r="A56" s="95" t="s">
        <v>28</v>
      </c>
      <c r="B56" s="171"/>
      <c r="C56" s="116"/>
      <c r="D56" s="96"/>
      <c r="E56" s="119"/>
      <c r="F56" s="213"/>
    </row>
    <row r="57" spans="1:6">
      <c r="A57" s="365"/>
      <c r="B57" s="366"/>
      <c r="C57" s="365"/>
      <c r="D57" s="16">
        <f>B57*C57</f>
        <v>0</v>
      </c>
      <c r="E57" s="119"/>
      <c r="F57" s="213"/>
    </row>
    <row r="58" spans="1:6">
      <c r="A58" s="365"/>
      <c r="B58" s="366"/>
      <c r="C58" s="365"/>
      <c r="D58" s="16">
        <f>B58*C58</f>
        <v>0</v>
      </c>
      <c r="E58" s="119"/>
      <c r="F58" s="213"/>
    </row>
    <row r="59" spans="1:6">
      <c r="A59" s="252"/>
      <c r="B59" s="366"/>
      <c r="C59" s="365"/>
      <c r="D59" s="16">
        <f>B59*C59</f>
        <v>0</v>
      </c>
      <c r="E59" s="119"/>
      <c r="F59" s="213"/>
    </row>
    <row r="60" spans="1:6">
      <c r="A60" s="102" t="s">
        <v>29</v>
      </c>
      <c r="B60" s="170"/>
      <c r="C60" s="122"/>
      <c r="D60" s="123">
        <f>SUM(D57:D59)</f>
        <v>0</v>
      </c>
      <c r="E60" s="119"/>
      <c r="F60" s="213"/>
    </row>
    <row r="61" spans="1:6" s="25" customFormat="1">
      <c r="A61" s="24"/>
      <c r="B61" s="169"/>
      <c r="C61" s="27"/>
      <c r="D61" s="18"/>
      <c r="E61" s="119"/>
      <c r="F61" s="213"/>
    </row>
    <row r="62" spans="1:6" s="25" customFormat="1">
      <c r="A62" s="95" t="s">
        <v>51</v>
      </c>
      <c r="B62" s="171"/>
      <c r="C62" s="116"/>
      <c r="D62" s="96"/>
      <c r="E62" s="119"/>
      <c r="F62" s="213"/>
    </row>
    <row r="63" spans="1:6" s="25" customFormat="1">
      <c r="A63" s="365"/>
      <c r="B63" s="366"/>
      <c r="C63" s="365"/>
      <c r="D63" s="26">
        <f>B63*C63</f>
        <v>0</v>
      </c>
      <c r="E63" s="119"/>
      <c r="F63" s="213"/>
    </row>
    <row r="64" spans="1:6" s="25" customFormat="1">
      <c r="A64" s="365"/>
      <c r="B64" s="366"/>
      <c r="C64" s="365"/>
      <c r="D64" s="26">
        <f>B64*C64</f>
        <v>0</v>
      </c>
      <c r="E64" s="119"/>
      <c r="F64" s="213"/>
    </row>
    <row r="65" spans="1:6" s="25" customFormat="1">
      <c r="A65" s="252"/>
      <c r="B65" s="366"/>
      <c r="C65" s="365"/>
      <c r="D65" s="26">
        <f>B65*C65</f>
        <v>0</v>
      </c>
      <c r="E65" s="119"/>
      <c r="F65" s="213"/>
    </row>
    <row r="66" spans="1:6" s="25" customFormat="1">
      <c r="A66" s="102" t="s">
        <v>52</v>
      </c>
      <c r="B66" s="170"/>
      <c r="C66" s="122"/>
      <c r="D66" s="123">
        <f>SUM(D63:D65)</f>
        <v>0</v>
      </c>
      <c r="E66" s="119"/>
      <c r="F66" s="213"/>
    </row>
    <row r="67" spans="1:6" s="25" customFormat="1">
      <c r="A67" s="154"/>
      <c r="B67" s="172"/>
      <c r="C67" s="156"/>
      <c r="D67" s="157"/>
      <c r="E67" s="119"/>
      <c r="F67" s="213"/>
    </row>
    <row r="68" spans="1:6" s="25" customFormat="1">
      <c r="A68" s="154"/>
      <c r="B68" s="155"/>
      <c r="C68" s="156"/>
      <c r="D68" s="157"/>
      <c r="E68" s="119"/>
      <c r="F68" s="213"/>
    </row>
    <row r="69" spans="1:6" ht="15.5">
      <c r="A69" s="126" t="s">
        <v>25</v>
      </c>
      <c r="B69" s="110"/>
      <c r="C69" s="111"/>
      <c r="D69" s="112"/>
      <c r="E69" s="110"/>
      <c r="F69" s="337"/>
    </row>
    <row r="70" spans="1:6">
      <c r="A70" s="6" t="s">
        <v>22</v>
      </c>
      <c r="B70" s="333" t="s">
        <v>23</v>
      </c>
      <c r="C70" s="333" t="s">
        <v>34</v>
      </c>
      <c r="D70" s="333" t="s">
        <v>14</v>
      </c>
      <c r="F70" s="329" t="s">
        <v>46</v>
      </c>
    </row>
    <row r="71" spans="1:6">
      <c r="A71" s="95" t="s">
        <v>2</v>
      </c>
      <c r="B71" s="88"/>
      <c r="C71" s="88"/>
      <c r="D71" s="96"/>
      <c r="E71" s="119"/>
      <c r="F71" s="213"/>
    </row>
    <row r="72" spans="1:6" ht="14.25">
      <c r="A72" s="253"/>
      <c r="B72" s="248"/>
      <c r="C72" s="247"/>
      <c r="D72" s="16">
        <f>B72*C72</f>
        <v>0</v>
      </c>
      <c r="E72" s="119"/>
      <c r="F72" s="338"/>
    </row>
    <row r="73" spans="1:6" ht="14.25">
      <c r="A73" s="247"/>
      <c r="B73" s="248"/>
      <c r="C73" s="247"/>
      <c r="D73" s="16">
        <f>B73*C73</f>
        <v>0</v>
      </c>
      <c r="E73" s="119"/>
      <c r="F73" s="338"/>
    </row>
    <row r="74" spans="1:6">
      <c r="A74" s="247"/>
      <c r="B74" s="248"/>
      <c r="C74" s="247"/>
      <c r="D74" s="16">
        <f>B74*C74</f>
        <v>0</v>
      </c>
      <c r="E74" s="119"/>
      <c r="F74" s="213"/>
    </row>
    <row r="75" spans="1:6">
      <c r="A75" s="102" t="s">
        <v>9</v>
      </c>
      <c r="B75" s="103"/>
      <c r="C75" s="102"/>
      <c r="D75" s="103">
        <f>SUM(D72:D74)</f>
        <v>0</v>
      </c>
      <c r="E75" s="119"/>
      <c r="F75" s="213"/>
    </row>
    <row r="76" spans="1:6">
      <c r="A76" s="6"/>
      <c r="B76" s="20"/>
      <c r="C76" s="24"/>
      <c r="D76" s="6"/>
      <c r="E76" s="119"/>
      <c r="F76" s="213"/>
    </row>
    <row r="77" spans="1:6">
      <c r="A77" s="95" t="s">
        <v>4</v>
      </c>
      <c r="B77" s="100"/>
      <c r="C77" s="88"/>
      <c r="D77" s="96"/>
      <c r="E77" s="119"/>
      <c r="F77" s="213"/>
    </row>
    <row r="78" spans="1:6">
      <c r="A78" s="253"/>
      <c r="B78" s="248"/>
      <c r="C78" s="247"/>
      <c r="D78" s="16">
        <f>B78*C78</f>
        <v>0</v>
      </c>
      <c r="E78" s="119"/>
      <c r="F78" s="213"/>
    </row>
    <row r="79" spans="1:6">
      <c r="A79" s="247"/>
      <c r="B79" s="248"/>
      <c r="C79" s="247"/>
      <c r="D79" s="16">
        <f>B79*C79</f>
        <v>0</v>
      </c>
      <c r="E79" s="119"/>
      <c r="F79" s="213"/>
    </row>
    <row r="80" spans="1:6">
      <c r="A80" s="247"/>
      <c r="B80" s="248"/>
      <c r="C80" s="247"/>
      <c r="D80" s="16">
        <f>B80*C80</f>
        <v>0</v>
      </c>
      <c r="E80" s="119"/>
      <c r="F80" s="213"/>
    </row>
    <row r="81" spans="1:6">
      <c r="A81" s="102" t="s">
        <v>10</v>
      </c>
      <c r="B81" s="103"/>
      <c r="C81" s="102"/>
      <c r="D81" s="103">
        <f>SUM(D78:D80)</f>
        <v>0</v>
      </c>
      <c r="E81" s="119"/>
      <c r="F81" s="213"/>
    </row>
    <row r="82" spans="1:6">
      <c r="B82" s="20"/>
      <c r="C82" s="24"/>
      <c r="D82" s="16"/>
      <c r="E82" s="119"/>
      <c r="F82" s="213"/>
    </row>
    <row r="83" spans="1:6">
      <c r="A83" s="95" t="s">
        <v>5</v>
      </c>
      <c r="B83" s="100"/>
      <c r="C83" s="88"/>
      <c r="D83" s="96"/>
      <c r="E83" s="119"/>
      <c r="F83" s="213"/>
    </row>
    <row r="84" spans="1:6">
      <c r="A84" s="253"/>
      <c r="B84" s="248"/>
      <c r="C84" s="247"/>
      <c r="D84" s="16">
        <f>B84*C84</f>
        <v>0</v>
      </c>
      <c r="E84" s="119"/>
      <c r="F84" s="213"/>
    </row>
    <row r="85" spans="1:6">
      <c r="A85" s="247"/>
      <c r="B85" s="248"/>
      <c r="C85" s="247"/>
      <c r="D85" s="16">
        <f>B85*C85</f>
        <v>0</v>
      </c>
      <c r="E85" s="119"/>
      <c r="F85" s="213"/>
    </row>
    <row r="86" spans="1:6">
      <c r="A86" s="247"/>
      <c r="B86" s="248"/>
      <c r="C86" s="247"/>
      <c r="D86" s="16">
        <f>B86*C86</f>
        <v>0</v>
      </c>
      <c r="E86" s="119"/>
      <c r="F86" s="213"/>
    </row>
    <row r="87" spans="1:6">
      <c r="A87" s="102" t="s">
        <v>11</v>
      </c>
      <c r="B87" s="103"/>
      <c r="C87" s="102"/>
      <c r="D87" s="103">
        <f>SUM(D84:D86)</f>
        <v>0</v>
      </c>
      <c r="E87" s="119"/>
      <c r="F87" s="213"/>
    </row>
    <row r="88" spans="1:6">
      <c r="B88" s="20"/>
      <c r="C88" s="24"/>
      <c r="D88" s="16"/>
      <c r="E88" s="119"/>
      <c r="F88" s="213"/>
    </row>
    <row r="89" spans="1:6">
      <c r="A89" s="95" t="s">
        <v>28</v>
      </c>
      <c r="B89" s="100"/>
      <c r="C89" s="88"/>
      <c r="D89" s="96"/>
      <c r="E89" s="119"/>
      <c r="F89" s="213"/>
    </row>
    <row r="90" spans="1:6">
      <c r="A90" s="253"/>
      <c r="B90" s="248"/>
      <c r="C90" s="247"/>
      <c r="D90" s="16">
        <f>B90*C90</f>
        <v>0</v>
      </c>
      <c r="E90" s="119"/>
      <c r="F90" s="213"/>
    </row>
    <row r="91" spans="1:6">
      <c r="A91" s="247"/>
      <c r="B91" s="248"/>
      <c r="C91" s="247"/>
      <c r="D91" s="16">
        <f>B91*C91</f>
        <v>0</v>
      </c>
      <c r="E91" s="119"/>
      <c r="F91" s="213"/>
    </row>
    <row r="92" spans="1:6">
      <c r="A92" s="247"/>
      <c r="B92" s="248"/>
      <c r="C92" s="247"/>
      <c r="D92" s="16">
        <f>B92*C92</f>
        <v>0</v>
      </c>
      <c r="E92" s="119"/>
      <c r="F92" s="213"/>
    </row>
    <row r="93" spans="1:6">
      <c r="A93" s="102" t="s">
        <v>29</v>
      </c>
      <c r="B93" s="98"/>
      <c r="C93" s="98"/>
      <c r="D93" s="103">
        <f>SUM(D90:D92)</f>
        <v>0</v>
      </c>
      <c r="E93" s="119"/>
      <c r="F93" s="213"/>
    </row>
    <row r="94" spans="1:6" s="25" customFormat="1">
      <c r="A94" s="24"/>
      <c r="D94" s="20"/>
      <c r="E94" s="119"/>
      <c r="F94" s="213"/>
    </row>
    <row r="95" spans="1:6" s="25" customFormat="1">
      <c r="A95" s="95" t="s">
        <v>51</v>
      </c>
      <c r="B95" s="100"/>
      <c r="C95" s="88"/>
      <c r="D95" s="96"/>
      <c r="E95" s="119"/>
      <c r="F95" s="213"/>
    </row>
    <row r="96" spans="1:6" s="25" customFormat="1">
      <c r="A96" s="253"/>
      <c r="B96" s="248"/>
      <c r="C96" s="247"/>
      <c r="D96" s="26">
        <f>B96*C96</f>
        <v>0</v>
      </c>
      <c r="E96" s="119"/>
      <c r="F96" s="213"/>
    </row>
    <row r="97" spans="1:6" s="25" customFormat="1">
      <c r="A97" s="247"/>
      <c r="B97" s="248"/>
      <c r="C97" s="247"/>
      <c r="D97" s="26">
        <f>B97*C97</f>
        <v>0</v>
      </c>
      <c r="E97" s="119"/>
      <c r="F97" s="213"/>
    </row>
    <row r="98" spans="1:6" s="25" customFormat="1">
      <c r="A98" s="247"/>
      <c r="B98" s="248"/>
      <c r="C98" s="247"/>
      <c r="D98" s="26">
        <f>B98*C98</f>
        <v>0</v>
      </c>
      <c r="F98" s="213"/>
    </row>
    <row r="99" spans="1:6" s="25" customFormat="1">
      <c r="A99" s="102" t="s">
        <v>52</v>
      </c>
      <c r="B99" s="98"/>
      <c r="C99" s="98"/>
      <c r="D99" s="103">
        <f>SUM(D96:D98)</f>
        <v>0</v>
      </c>
      <c r="F99" s="213"/>
    </row>
    <row r="100" spans="1:6" s="25" customFormat="1">
      <c r="A100" s="154"/>
      <c r="B100" s="158"/>
      <c r="C100" s="158"/>
      <c r="D100" s="159"/>
      <c r="F100" s="213"/>
    </row>
    <row r="101" spans="1:6" s="25" customFormat="1">
      <c r="A101" s="154"/>
      <c r="B101" s="158"/>
      <c r="C101" s="158"/>
      <c r="D101" s="159"/>
      <c r="F101" s="213"/>
    </row>
    <row r="102" spans="1:6" ht="15.25">
      <c r="A102" s="127" t="s">
        <v>26</v>
      </c>
      <c r="B102" s="153"/>
      <c r="C102" s="153"/>
      <c r="D102" s="153"/>
      <c r="E102" s="110"/>
      <c r="F102" s="337"/>
    </row>
    <row r="103" spans="1:6">
      <c r="A103" s="6" t="s">
        <v>3</v>
      </c>
      <c r="B103" s="333" t="s">
        <v>85</v>
      </c>
      <c r="C103" s="333" t="s">
        <v>34</v>
      </c>
      <c r="D103" s="333" t="s">
        <v>14</v>
      </c>
      <c r="F103" s="329" t="s">
        <v>46</v>
      </c>
    </row>
    <row r="104" spans="1:6">
      <c r="A104" s="95" t="s">
        <v>2</v>
      </c>
      <c r="B104" s="89"/>
      <c r="C104" s="96"/>
      <c r="D104" s="96"/>
      <c r="F104" s="213"/>
    </row>
    <row r="105" spans="1:6">
      <c r="A105" s="249"/>
      <c r="B105" s="250"/>
      <c r="C105" s="251"/>
      <c r="D105" s="16">
        <f>B105*C105</f>
        <v>0</v>
      </c>
      <c r="F105" s="213"/>
    </row>
    <row r="106" spans="1:6">
      <c r="A106" s="252"/>
      <c r="B106" s="250"/>
      <c r="C106" s="251"/>
      <c r="D106" s="16">
        <f>B106*C106</f>
        <v>0</v>
      </c>
      <c r="F106" s="213"/>
    </row>
    <row r="107" spans="1:6">
      <c r="A107" s="249"/>
      <c r="B107" s="250"/>
      <c r="C107" s="251"/>
      <c r="D107" s="16">
        <f>B107*C107</f>
        <v>0</v>
      </c>
      <c r="F107" s="213"/>
    </row>
    <row r="108" spans="1:6">
      <c r="A108" s="97" t="s">
        <v>30</v>
      </c>
      <c r="B108" s="99"/>
      <c r="C108" s="167"/>
      <c r="D108" s="99">
        <f>SUM(D105:D107)</f>
        <v>0</v>
      </c>
      <c r="F108" s="213"/>
    </row>
    <row r="109" spans="1:6">
      <c r="A109" s="2"/>
      <c r="B109" s="26"/>
      <c r="C109" s="166"/>
      <c r="D109" s="16"/>
      <c r="F109" s="213"/>
    </row>
    <row r="110" spans="1:6">
      <c r="A110" s="95" t="s">
        <v>4</v>
      </c>
      <c r="B110" s="96"/>
      <c r="C110" s="168"/>
      <c r="D110" s="96"/>
      <c r="F110" s="213"/>
    </row>
    <row r="111" spans="1:6">
      <c r="A111" s="249"/>
      <c r="B111" s="250"/>
      <c r="C111" s="251"/>
      <c r="D111" s="16">
        <f>B111*C111</f>
        <v>0</v>
      </c>
      <c r="F111" s="213"/>
    </row>
    <row r="112" spans="1:6">
      <c r="A112" s="252"/>
      <c r="B112" s="250"/>
      <c r="C112" s="251"/>
      <c r="D112" s="16">
        <f>B112*C112</f>
        <v>0</v>
      </c>
      <c r="F112" s="213"/>
    </row>
    <row r="113" spans="1:6">
      <c r="A113" s="249"/>
      <c r="B113" s="250"/>
      <c r="C113" s="251"/>
      <c r="D113" s="16">
        <f>B113*C113</f>
        <v>0</v>
      </c>
      <c r="F113" s="213"/>
    </row>
    <row r="114" spans="1:6">
      <c r="A114" s="97" t="s">
        <v>10</v>
      </c>
      <c r="B114" s="99"/>
      <c r="C114" s="167"/>
      <c r="D114" s="99">
        <f>SUM(D111:D113)</f>
        <v>0</v>
      </c>
      <c r="F114" s="213"/>
    </row>
    <row r="115" spans="1:6">
      <c r="B115" s="26"/>
      <c r="C115" s="166"/>
      <c r="D115" s="16"/>
      <c r="F115" s="213"/>
    </row>
    <row r="116" spans="1:6">
      <c r="A116" s="95" t="s">
        <v>5</v>
      </c>
      <c r="B116" s="96"/>
      <c r="C116" s="168"/>
      <c r="D116" s="96"/>
      <c r="F116" s="213"/>
    </row>
    <row r="117" spans="1:6">
      <c r="A117" s="249"/>
      <c r="B117" s="250"/>
      <c r="C117" s="251"/>
      <c r="D117" s="16">
        <f>B117*C117</f>
        <v>0</v>
      </c>
      <c r="F117" s="213"/>
    </row>
    <row r="118" spans="1:6">
      <c r="A118" s="252"/>
      <c r="B118" s="250"/>
      <c r="C118" s="251"/>
      <c r="D118" s="16">
        <f>B118*C118</f>
        <v>0</v>
      </c>
      <c r="F118" s="213"/>
    </row>
    <row r="119" spans="1:6">
      <c r="A119" s="249"/>
      <c r="B119" s="250"/>
      <c r="C119" s="251"/>
      <c r="D119" s="16">
        <f>B119*C119</f>
        <v>0</v>
      </c>
      <c r="F119" s="213"/>
    </row>
    <row r="120" spans="1:6">
      <c r="A120" s="97" t="s">
        <v>11</v>
      </c>
      <c r="B120" s="99"/>
      <c r="C120" s="167"/>
      <c r="D120" s="99">
        <f>SUM(D117:D119)</f>
        <v>0</v>
      </c>
      <c r="F120" s="213"/>
    </row>
    <row r="121" spans="1:6">
      <c r="B121" s="26"/>
      <c r="C121" s="166"/>
      <c r="D121" s="16"/>
      <c r="F121" s="213"/>
    </row>
    <row r="122" spans="1:6">
      <c r="A122" s="95" t="s">
        <v>28</v>
      </c>
      <c r="B122" s="96"/>
      <c r="C122" s="168"/>
      <c r="D122" s="96"/>
      <c r="F122" s="213"/>
    </row>
    <row r="123" spans="1:6">
      <c r="A123" s="249"/>
      <c r="B123" s="250"/>
      <c r="C123" s="251"/>
      <c r="D123" s="16">
        <f>B123*C123</f>
        <v>0</v>
      </c>
      <c r="F123" s="213"/>
    </row>
    <row r="124" spans="1:6">
      <c r="A124" s="252"/>
      <c r="B124" s="250"/>
      <c r="C124" s="251"/>
      <c r="D124" s="16">
        <f>B124*C124</f>
        <v>0</v>
      </c>
      <c r="F124" s="213"/>
    </row>
    <row r="125" spans="1:6">
      <c r="A125" s="249"/>
      <c r="B125" s="250"/>
      <c r="C125" s="251"/>
      <c r="D125" s="16">
        <f>B125*C125</f>
        <v>0</v>
      </c>
      <c r="F125" s="213"/>
    </row>
    <row r="126" spans="1:6">
      <c r="A126" s="97" t="s">
        <v>29</v>
      </c>
      <c r="B126" s="99"/>
      <c r="C126" s="167"/>
      <c r="D126" s="99">
        <f>SUM(D123:D125)</f>
        <v>0</v>
      </c>
      <c r="F126" s="213"/>
    </row>
    <row r="127" spans="1:6">
      <c r="B127" s="26"/>
      <c r="C127" s="166"/>
      <c r="F127" s="213"/>
    </row>
    <row r="128" spans="1:6">
      <c r="A128" s="95" t="s">
        <v>51</v>
      </c>
      <c r="B128" s="96"/>
      <c r="C128" s="168"/>
      <c r="D128" s="96"/>
      <c r="F128" s="213"/>
    </row>
    <row r="129" spans="1:6">
      <c r="A129" s="249"/>
      <c r="B129" s="250"/>
      <c r="C129" s="251"/>
      <c r="D129" s="26">
        <f>B129*C129</f>
        <v>0</v>
      </c>
      <c r="F129" s="213"/>
    </row>
    <row r="130" spans="1:6">
      <c r="A130" s="252"/>
      <c r="B130" s="250"/>
      <c r="C130" s="251"/>
      <c r="D130" s="26">
        <f>B130*C130</f>
        <v>0</v>
      </c>
      <c r="F130" s="213"/>
    </row>
    <row r="131" spans="1:6">
      <c r="A131" s="249"/>
      <c r="B131" s="250"/>
      <c r="C131" s="251"/>
      <c r="D131" s="26">
        <f>B131*C131</f>
        <v>0</v>
      </c>
      <c r="F131" s="213"/>
    </row>
    <row r="132" spans="1:6">
      <c r="A132" s="97" t="s">
        <v>52</v>
      </c>
      <c r="B132" s="99"/>
      <c r="C132" s="167"/>
      <c r="D132" s="99">
        <f>SUM(D129:D131)</f>
        <v>0</v>
      </c>
      <c r="F132" s="213"/>
    </row>
    <row r="133" spans="1:6" s="25" customFormat="1">
      <c r="A133" s="160"/>
      <c r="B133" s="158"/>
      <c r="C133" s="161"/>
      <c r="D133" s="161"/>
      <c r="F133" s="213"/>
    </row>
    <row r="134" spans="1:6" s="25" customFormat="1">
      <c r="A134" s="160"/>
      <c r="B134" s="158"/>
      <c r="C134" s="161"/>
      <c r="D134" s="161"/>
      <c r="F134" s="213"/>
    </row>
    <row r="135" spans="1:6" ht="32.25" customHeight="1">
      <c r="A135" s="127" t="s">
        <v>31</v>
      </c>
      <c r="B135" s="361" t="s">
        <v>143</v>
      </c>
      <c r="C135" s="362"/>
      <c r="D135" s="362"/>
      <c r="E135" s="342"/>
      <c r="F135" s="337"/>
    </row>
    <row r="136" spans="1:6">
      <c r="A136" s="6" t="s">
        <v>22</v>
      </c>
      <c r="B136" s="333" t="s">
        <v>23</v>
      </c>
      <c r="C136" s="333" t="s">
        <v>34</v>
      </c>
      <c r="D136" s="333" t="s">
        <v>14</v>
      </c>
      <c r="F136" s="329" t="s">
        <v>46</v>
      </c>
    </row>
    <row r="137" spans="1:6">
      <c r="A137" s="95" t="s">
        <v>2</v>
      </c>
      <c r="B137" s="88"/>
      <c r="C137" s="88"/>
      <c r="D137" s="96"/>
      <c r="E137" s="119"/>
      <c r="F137" s="339"/>
    </row>
    <row r="138" spans="1:6">
      <c r="A138" s="369"/>
      <c r="B138" s="370"/>
      <c r="C138" s="369"/>
      <c r="D138" s="26">
        <f>B138*C138</f>
        <v>0</v>
      </c>
      <c r="E138" s="119"/>
      <c r="F138" s="213"/>
    </row>
    <row r="139" spans="1:6">
      <c r="A139" s="369"/>
      <c r="B139" s="370"/>
      <c r="C139" s="369"/>
      <c r="D139" s="26">
        <f>B139*C139</f>
        <v>0</v>
      </c>
      <c r="E139" s="120"/>
      <c r="F139" s="213"/>
    </row>
    <row r="140" spans="1:6" s="25" customFormat="1">
      <c r="A140" s="369"/>
      <c r="B140" s="370"/>
      <c r="C140" s="369"/>
      <c r="D140" s="26">
        <f>B140*C140</f>
        <v>0</v>
      </c>
      <c r="E140" s="120"/>
      <c r="F140" s="213"/>
    </row>
    <row r="141" spans="1:6">
      <c r="A141" s="102" t="s">
        <v>9</v>
      </c>
      <c r="B141" s="124"/>
      <c r="C141" s="125"/>
      <c r="D141" s="103">
        <f>SUM(D138:D140)</f>
        <v>0</v>
      </c>
      <c r="E141" s="119"/>
      <c r="F141" s="213"/>
    </row>
    <row r="142" spans="1:6">
      <c r="B142" s="34"/>
      <c r="C142" s="28"/>
      <c r="E142" s="119"/>
      <c r="F142" s="213"/>
    </row>
    <row r="143" spans="1:6">
      <c r="A143" s="95" t="s">
        <v>4</v>
      </c>
      <c r="B143" s="117"/>
      <c r="C143" s="118"/>
      <c r="D143" s="96"/>
      <c r="E143" s="119"/>
      <c r="F143" s="213"/>
    </row>
    <row r="144" spans="1:6">
      <c r="A144" s="252"/>
      <c r="B144" s="370"/>
      <c r="C144" s="369"/>
      <c r="D144" s="16">
        <f>B144*C144</f>
        <v>0</v>
      </c>
      <c r="E144" s="119"/>
      <c r="F144" s="213"/>
    </row>
    <row r="145" spans="1:6">
      <c r="A145" s="252"/>
      <c r="B145" s="370"/>
      <c r="C145" s="369"/>
      <c r="D145" s="16">
        <f>B145*C145</f>
        <v>0</v>
      </c>
      <c r="E145" s="119"/>
      <c r="F145" s="213"/>
    </row>
    <row r="146" spans="1:6">
      <c r="A146" s="252"/>
      <c r="B146" s="370"/>
      <c r="C146" s="369"/>
      <c r="D146" s="16">
        <f>B146*C146</f>
        <v>0</v>
      </c>
      <c r="E146" s="119"/>
      <c r="F146" s="213"/>
    </row>
    <row r="147" spans="1:6">
      <c r="A147" s="102" t="s">
        <v>10</v>
      </c>
      <c r="B147" s="124"/>
      <c r="C147" s="125"/>
      <c r="D147" s="103">
        <f>SUM(D144:D146)</f>
        <v>0</v>
      </c>
      <c r="E147" s="119"/>
      <c r="F147" s="213"/>
    </row>
    <row r="148" spans="1:6">
      <c r="B148" s="34"/>
      <c r="C148" s="28"/>
      <c r="E148" s="119"/>
      <c r="F148" s="213"/>
    </row>
    <row r="149" spans="1:6">
      <c r="A149" s="95" t="s">
        <v>5</v>
      </c>
      <c r="B149" s="117"/>
      <c r="C149" s="118"/>
      <c r="D149" s="96"/>
      <c r="E149" s="119"/>
      <c r="F149" s="213"/>
    </row>
    <row r="150" spans="1:6">
      <c r="A150" s="252"/>
      <c r="B150" s="370"/>
      <c r="C150" s="369"/>
      <c r="D150" s="16">
        <f>B150*C150</f>
        <v>0</v>
      </c>
      <c r="E150" s="119"/>
      <c r="F150" s="213"/>
    </row>
    <row r="151" spans="1:6">
      <c r="A151" s="252"/>
      <c r="B151" s="370"/>
      <c r="C151" s="369"/>
      <c r="D151" s="16">
        <f>B151*C151</f>
        <v>0</v>
      </c>
      <c r="E151" s="119"/>
      <c r="F151" s="213"/>
    </row>
    <row r="152" spans="1:6">
      <c r="A152" s="252"/>
      <c r="B152" s="370"/>
      <c r="C152" s="369"/>
      <c r="D152" s="16">
        <f>B152*C152</f>
        <v>0</v>
      </c>
      <c r="E152" s="119"/>
      <c r="F152" s="213"/>
    </row>
    <row r="153" spans="1:6">
      <c r="A153" s="102" t="s">
        <v>11</v>
      </c>
      <c r="B153" s="124"/>
      <c r="C153" s="125"/>
      <c r="D153" s="103">
        <f>SUM(D150:D152)</f>
        <v>0</v>
      </c>
      <c r="E153" s="119"/>
      <c r="F153" s="213"/>
    </row>
    <row r="154" spans="1:6">
      <c r="B154" s="34"/>
      <c r="C154" s="28"/>
      <c r="E154" s="119"/>
      <c r="F154" s="213"/>
    </row>
    <row r="155" spans="1:6">
      <c r="A155" s="95" t="s">
        <v>28</v>
      </c>
      <c r="B155" s="117"/>
      <c r="C155" s="118"/>
      <c r="D155" s="96"/>
      <c r="E155" s="119"/>
      <c r="F155" s="213"/>
    </row>
    <row r="156" spans="1:6">
      <c r="A156" s="252"/>
      <c r="B156" s="370"/>
      <c r="C156" s="369"/>
      <c r="D156" s="16">
        <f>B156*C156</f>
        <v>0</v>
      </c>
      <c r="E156" s="119"/>
      <c r="F156" s="213"/>
    </row>
    <row r="157" spans="1:6">
      <c r="A157" s="252"/>
      <c r="B157" s="370"/>
      <c r="C157" s="369"/>
      <c r="D157" s="16">
        <f>B157*C157</f>
        <v>0</v>
      </c>
      <c r="E157" s="119"/>
      <c r="F157" s="213"/>
    </row>
    <row r="158" spans="1:6">
      <c r="A158" s="252"/>
      <c r="B158" s="370"/>
      <c r="C158" s="369"/>
      <c r="D158" s="16">
        <f>B158*C158</f>
        <v>0</v>
      </c>
      <c r="E158" s="119"/>
      <c r="F158" s="213"/>
    </row>
    <row r="159" spans="1:6">
      <c r="A159" s="102" t="s">
        <v>29</v>
      </c>
      <c r="B159" s="124"/>
      <c r="C159" s="125"/>
      <c r="D159" s="103">
        <f>SUM(D156:D158)</f>
        <v>0</v>
      </c>
      <c r="E159" s="119"/>
      <c r="F159" s="213"/>
    </row>
    <row r="160" spans="1:6">
      <c r="E160" s="119"/>
      <c r="F160" s="213"/>
    </row>
    <row r="161" spans="1:7">
      <c r="A161" s="95" t="s">
        <v>51</v>
      </c>
      <c r="B161" s="117"/>
      <c r="C161" s="118"/>
      <c r="D161" s="96"/>
      <c r="E161" s="119"/>
      <c r="F161" s="213"/>
    </row>
    <row r="162" spans="1:7">
      <c r="A162" s="252"/>
      <c r="B162" s="370"/>
      <c r="C162" s="369"/>
      <c r="D162" s="26">
        <f>B162*C162</f>
        <v>0</v>
      </c>
      <c r="E162" s="119"/>
      <c r="F162" s="213"/>
    </row>
    <row r="163" spans="1:7">
      <c r="A163" s="252"/>
      <c r="B163" s="370"/>
      <c r="C163" s="369"/>
      <c r="D163" s="26">
        <f>B163*C163</f>
        <v>0</v>
      </c>
      <c r="E163" s="119"/>
      <c r="F163" s="213"/>
    </row>
    <row r="164" spans="1:7">
      <c r="A164" s="252"/>
      <c r="B164" s="370"/>
      <c r="C164" s="369"/>
      <c r="D164" s="26">
        <f>B164*C164</f>
        <v>0</v>
      </c>
      <c r="F164" s="213"/>
    </row>
    <row r="165" spans="1:7">
      <c r="A165" s="102" t="s">
        <v>52</v>
      </c>
      <c r="B165" s="124"/>
      <c r="C165" s="125"/>
      <c r="D165" s="103">
        <f>SUM(D162:D164)</f>
        <v>0</v>
      </c>
      <c r="F165" s="213"/>
    </row>
    <row r="166" spans="1:7" s="25" customFormat="1">
      <c r="A166" s="154"/>
      <c r="B166" s="162"/>
      <c r="C166" s="163"/>
      <c r="D166" s="159"/>
      <c r="F166" s="213"/>
    </row>
    <row r="167" spans="1:7">
      <c r="F167" s="213"/>
    </row>
    <row r="168" spans="1:7" ht="15.5">
      <c r="A168" s="126" t="s">
        <v>33</v>
      </c>
      <c r="B168" s="110"/>
      <c r="C168" s="110"/>
      <c r="D168" s="110"/>
      <c r="E168" s="110"/>
      <c r="F168" s="337"/>
    </row>
    <row r="169" spans="1:7">
      <c r="A169" s="6" t="s">
        <v>22</v>
      </c>
      <c r="B169" s="333" t="s">
        <v>23</v>
      </c>
      <c r="C169" s="333" t="s">
        <v>34</v>
      </c>
      <c r="D169" s="333" t="s">
        <v>14</v>
      </c>
      <c r="E169" s="19" t="s">
        <v>35</v>
      </c>
      <c r="F169" s="329" t="s">
        <v>46</v>
      </c>
      <c r="G169" s="19"/>
    </row>
    <row r="170" spans="1:7" ht="26">
      <c r="A170" s="95" t="s">
        <v>2</v>
      </c>
      <c r="B170" s="88"/>
      <c r="C170" s="88"/>
      <c r="D170" s="96"/>
      <c r="E170" s="113" t="s">
        <v>53</v>
      </c>
      <c r="F170" s="340"/>
      <c r="G170" s="19"/>
    </row>
    <row r="171" spans="1:7">
      <c r="A171" s="331" t="s">
        <v>36</v>
      </c>
      <c r="B171" s="363"/>
      <c r="C171" s="252"/>
      <c r="D171" s="16">
        <f>B171*C171</f>
        <v>0</v>
      </c>
      <c r="E171" s="21">
        <f>IF(D171&gt;25000, D171-25000,0)</f>
        <v>0</v>
      </c>
      <c r="F171" s="213"/>
    </row>
    <row r="172" spans="1:7">
      <c r="A172" s="331" t="s">
        <v>37</v>
      </c>
      <c r="B172" s="363"/>
      <c r="C172" s="252"/>
      <c r="D172" s="16">
        <f>B172*C172</f>
        <v>0</v>
      </c>
      <c r="E172" s="21">
        <f>IF(D172&gt;25000, D172-25000,0)</f>
        <v>0</v>
      </c>
      <c r="F172" s="213"/>
    </row>
    <row r="173" spans="1:7">
      <c r="A173" s="331" t="s">
        <v>38</v>
      </c>
      <c r="B173" s="363"/>
      <c r="C173" s="252"/>
      <c r="D173" s="16">
        <f>B173*C173</f>
        <v>0</v>
      </c>
      <c r="E173" s="21">
        <f>IF(D173&gt;25000, D173-25000,0)</f>
        <v>0</v>
      </c>
      <c r="F173" s="213"/>
    </row>
    <row r="174" spans="1:7">
      <c r="A174" s="102" t="s">
        <v>9</v>
      </c>
      <c r="B174" s="103"/>
      <c r="C174" s="103"/>
      <c r="D174" s="103">
        <f>SUM(D171:D173)</f>
        <v>0</v>
      </c>
      <c r="E174" s="121">
        <f>SUM(E171:E173)</f>
        <v>0</v>
      </c>
      <c r="F174" s="213"/>
    </row>
    <row r="175" spans="1:7">
      <c r="A175" s="6"/>
      <c r="B175" s="20"/>
      <c r="C175" s="24"/>
      <c r="D175" s="6"/>
      <c r="E175" s="21"/>
      <c r="F175" s="213"/>
    </row>
    <row r="176" spans="1:7">
      <c r="A176" s="95" t="s">
        <v>4</v>
      </c>
      <c r="B176" s="100"/>
      <c r="C176" s="100"/>
      <c r="D176" s="96"/>
      <c r="E176" s="114"/>
      <c r="F176" s="213"/>
    </row>
    <row r="177" spans="1:6">
      <c r="A177" s="332" t="str">
        <f>A171</f>
        <v>Subaward Org 1</v>
      </c>
      <c r="B177" s="363"/>
      <c r="C177" s="252"/>
      <c r="D177" s="16">
        <f>B177*C177</f>
        <v>0</v>
      </c>
      <c r="E177" s="21">
        <f>IF((D171+D177)&gt;25000, (D171+D177-E171-25000),0)</f>
        <v>0</v>
      </c>
      <c r="F177" s="213"/>
    </row>
    <row r="178" spans="1:6">
      <c r="A178" s="332" t="str">
        <f>A172</f>
        <v>Subaward Org 2</v>
      </c>
      <c r="B178" s="363"/>
      <c r="C178" s="252"/>
      <c r="D178" s="16">
        <f>B178*C178</f>
        <v>0</v>
      </c>
      <c r="E178" s="21">
        <f>IF((D172+D178)&gt;25000, (D172+D178-E172-25000),0)</f>
        <v>0</v>
      </c>
      <c r="F178" s="213"/>
    </row>
    <row r="179" spans="1:6">
      <c r="A179" s="332" t="str">
        <f>A173</f>
        <v>Subaward Org 3</v>
      </c>
      <c r="B179" s="363"/>
      <c r="C179" s="252"/>
      <c r="D179" s="16">
        <f>B179*C179</f>
        <v>0</v>
      </c>
      <c r="E179" s="21">
        <f>IF((D173+D179)&gt;25000, (D173+D179-E173-25000),0)</f>
        <v>0</v>
      </c>
      <c r="F179" s="213"/>
    </row>
    <row r="180" spans="1:6">
      <c r="A180" s="102" t="s">
        <v>10</v>
      </c>
      <c r="B180" s="103"/>
      <c r="C180" s="103"/>
      <c r="D180" s="103">
        <f>SUM(D177:D179)</f>
        <v>0</v>
      </c>
      <c r="E180" s="121">
        <f>SUM(E177:E179)</f>
        <v>0</v>
      </c>
      <c r="F180" s="213"/>
    </row>
    <row r="181" spans="1:6">
      <c r="B181" s="20"/>
      <c r="C181" s="20"/>
      <c r="D181" s="16"/>
      <c r="E181" s="21"/>
      <c r="F181" s="213"/>
    </row>
    <row r="182" spans="1:6">
      <c r="A182" s="95" t="s">
        <v>5</v>
      </c>
      <c r="B182" s="100"/>
      <c r="C182" s="100"/>
      <c r="D182" s="96"/>
      <c r="E182" s="114"/>
      <c r="F182" s="213"/>
    </row>
    <row r="183" spans="1:6">
      <c r="A183" s="213" t="str">
        <f>A177</f>
        <v>Subaward Org 1</v>
      </c>
      <c r="B183" s="363"/>
      <c r="C183" s="252"/>
      <c r="D183" s="16">
        <f>B183*C183</f>
        <v>0</v>
      </c>
      <c r="E183" s="21">
        <f>IF((D171+D177+D183)&gt;25000, (D171+D177+D183-E171-E177-25000),0)</f>
        <v>0</v>
      </c>
      <c r="F183" s="213"/>
    </row>
    <row r="184" spans="1:6">
      <c r="A184" s="213" t="str">
        <f>A178</f>
        <v>Subaward Org 2</v>
      </c>
      <c r="B184" s="363"/>
      <c r="C184" s="252"/>
      <c r="D184" s="16">
        <f>B184*C184</f>
        <v>0</v>
      </c>
      <c r="E184" s="21">
        <f t="shared" ref="E184:E185" si="0">IF((D172+D178+D184)&gt;25000, (D172+D178+D184-E172-E178-25000),0)</f>
        <v>0</v>
      </c>
      <c r="F184" s="213"/>
    </row>
    <row r="185" spans="1:6">
      <c r="A185" s="213" t="str">
        <f>A179</f>
        <v>Subaward Org 3</v>
      </c>
      <c r="B185" s="363"/>
      <c r="C185" s="252"/>
      <c r="D185" s="16">
        <f>B185*C185</f>
        <v>0</v>
      </c>
      <c r="E185" s="21">
        <f t="shared" si="0"/>
        <v>0</v>
      </c>
      <c r="F185" s="213"/>
    </row>
    <row r="186" spans="1:6">
      <c r="A186" s="102" t="s">
        <v>11</v>
      </c>
      <c r="B186" s="99"/>
      <c r="C186" s="99"/>
      <c r="D186" s="103">
        <f>SUM(D183:D185)</f>
        <v>0</v>
      </c>
      <c r="E186" s="121">
        <f>SUM(E183:E185)</f>
        <v>0</v>
      </c>
      <c r="F186" s="213"/>
    </row>
    <row r="187" spans="1:6">
      <c r="C187" s="16"/>
      <c r="D187" s="16"/>
      <c r="E187" s="21"/>
      <c r="F187" s="213"/>
    </row>
    <row r="188" spans="1:6">
      <c r="A188" s="95" t="s">
        <v>28</v>
      </c>
      <c r="B188" s="89"/>
      <c r="C188" s="96"/>
      <c r="D188" s="96"/>
      <c r="E188" s="114"/>
      <c r="F188" s="213"/>
    </row>
    <row r="189" spans="1:6">
      <c r="A189" s="213" t="str">
        <f>A183</f>
        <v>Subaward Org 1</v>
      </c>
      <c r="B189" s="363"/>
      <c r="C189" s="252"/>
      <c r="D189" s="16">
        <f>B189*C189</f>
        <v>0</v>
      </c>
      <c r="E189" s="21">
        <f>IF((D171+D177+D183+D189)&gt;25000, (D171+D177+D183+D189-E171-E177-E183-25000),0)</f>
        <v>0</v>
      </c>
      <c r="F189" s="213"/>
    </row>
    <row r="190" spans="1:6">
      <c r="A190" s="213" t="str">
        <f>A184</f>
        <v>Subaward Org 2</v>
      </c>
      <c r="B190" s="363"/>
      <c r="C190" s="252"/>
      <c r="D190" s="16">
        <f>B190*C190</f>
        <v>0</v>
      </c>
      <c r="E190" s="21">
        <f t="shared" ref="E190:E191" si="1">IF((D172+D178+D184+D190)&gt;25000, (D172+D178+D184+D190-E172-E178-E184-25000),0)</f>
        <v>0</v>
      </c>
      <c r="F190" s="213"/>
    </row>
    <row r="191" spans="1:6">
      <c r="A191" s="213" t="str">
        <f>A185</f>
        <v>Subaward Org 3</v>
      </c>
      <c r="B191" s="363"/>
      <c r="C191" s="252"/>
      <c r="D191" s="16">
        <f>B191*C191</f>
        <v>0</v>
      </c>
      <c r="E191" s="21">
        <f t="shared" si="1"/>
        <v>0</v>
      </c>
      <c r="F191" s="213"/>
    </row>
    <row r="192" spans="1:6">
      <c r="A192" s="102" t="s">
        <v>29</v>
      </c>
      <c r="B192" s="98"/>
      <c r="C192" s="98"/>
      <c r="D192" s="103">
        <f>SUM(D189:D191)</f>
        <v>0</v>
      </c>
      <c r="E192" s="121">
        <f>SUM(E189:E191)</f>
        <v>0</v>
      </c>
      <c r="F192" s="213"/>
    </row>
    <row r="193" spans="1:6" s="25" customFormat="1">
      <c r="A193" s="24"/>
      <c r="D193" s="20"/>
      <c r="E193" s="22"/>
      <c r="F193" s="213"/>
    </row>
    <row r="194" spans="1:6" s="25" customFormat="1">
      <c r="A194" s="95" t="s">
        <v>51</v>
      </c>
      <c r="B194" s="89"/>
      <c r="C194" s="96"/>
      <c r="D194" s="96"/>
      <c r="E194" s="114"/>
      <c r="F194" s="213"/>
    </row>
    <row r="195" spans="1:6" s="25" customFormat="1">
      <c r="A195" s="213" t="str">
        <f>A189</f>
        <v>Subaward Org 1</v>
      </c>
      <c r="B195" s="363"/>
      <c r="C195" s="252"/>
      <c r="D195" s="26">
        <f>B195*C195</f>
        <v>0</v>
      </c>
      <c r="E195" s="21">
        <f>IF((D171+D177+D183+D189+D195)&gt;25000, (D171+D177+D183+D189+D195-E171-E177-E183-E189-25000),0)</f>
        <v>0</v>
      </c>
      <c r="F195" s="213"/>
    </row>
    <row r="196" spans="1:6" s="25" customFormat="1">
      <c r="A196" s="213" t="str">
        <f>A190</f>
        <v>Subaward Org 2</v>
      </c>
      <c r="B196" s="363"/>
      <c r="C196" s="252"/>
      <c r="D196" s="26">
        <f>B196*C196</f>
        <v>0</v>
      </c>
      <c r="E196" s="21">
        <f t="shared" ref="E196:E197" si="2">IF((D172+D178+D184+D190+D196)&gt;25000, (D172+D178+D184+D190+D196-E172-E178-E184-E190-25000),0)</f>
        <v>0</v>
      </c>
      <c r="F196" s="213"/>
    </row>
    <row r="197" spans="1:6" s="25" customFormat="1">
      <c r="A197" s="213" t="str">
        <f>A191</f>
        <v>Subaward Org 3</v>
      </c>
      <c r="B197" s="363"/>
      <c r="C197" s="252"/>
      <c r="D197" s="26">
        <f>B197*C197</f>
        <v>0</v>
      </c>
      <c r="E197" s="21">
        <f t="shared" si="2"/>
        <v>0</v>
      </c>
      <c r="F197" s="213"/>
    </row>
    <row r="198" spans="1:6" s="25" customFormat="1">
      <c r="A198" s="102" t="s">
        <v>52</v>
      </c>
      <c r="B198" s="98"/>
      <c r="C198" s="98"/>
      <c r="D198" s="103">
        <f>SUM(D195:D197)</f>
        <v>0</v>
      </c>
      <c r="E198" s="121">
        <f>SUM(E195:E197)</f>
        <v>0</v>
      </c>
      <c r="F198" s="213"/>
    </row>
    <row r="199" spans="1:6">
      <c r="C199" s="16"/>
      <c r="D199" s="16"/>
    </row>
    <row r="200" spans="1:6">
      <c r="C200" s="16"/>
      <c r="D200" s="16"/>
    </row>
  </sheetData>
  <sheetProtection algorithmName="SHA-512" hashValue="j0RCIvpdsIZg1140P86JD6Q6v6X6Yy8yCm5ovsMG9R1TOHBibdg/0IQHlNpuCSNWtfBtV2w5nhn/+Xsv2ColSQ==" saltValue="8iU+97hzEPcUzUnhbkSGiQ==" spinCount="100000" sheet="1" selectLockedCells="1"/>
  <mergeCells count="2">
    <mergeCell ref="A1:F1"/>
    <mergeCell ref="B135:E135"/>
  </mergeCells>
  <phoneticPr fontId="0" type="noConversion"/>
  <pageMargins left="0.75" right="0.75" top="1" bottom="1" header="0.5" footer="0.5"/>
  <pageSetup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
  <sheetViews>
    <sheetView workbookViewId="0"/>
  </sheetViews>
  <sheetFormatPr defaultColWidth="8.86328125" defaultRowHeight="13"/>
  <sheetData/>
  <sheetProtection algorithmName="SHA-512" hashValue="p64WbMTzYGkOu5Dng/uLrkcv2ZxElPBzZX3r1pr7x8jDQLzRrRJP5/52UIOIx57BQOcMSmhrCYN1G95clJh71Q==" saltValue="07GsWnjHpSgKUhjJkYK9Sw==" spinCount="100000" sheet="1" objects="1" scenarios="1" selectLockedCells="1"/>
  <pageMargins left="0.7" right="0.7" top="0.75" bottom="0.75" header="0.3" footer="0.3"/>
  <pageSetup scale="76"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Summary Budget</vt:lpstr>
      <vt:lpstr>KSU Faculty</vt:lpstr>
      <vt:lpstr>KSU Other Personnel</vt:lpstr>
      <vt:lpstr>Participant Costs</vt:lpstr>
      <vt:lpstr>Other</vt:lpstr>
      <vt:lpstr>Notes on Calculating Salary</vt:lpstr>
      <vt:lpstr>'KSU Faculty'!Print_Area</vt:lpstr>
    </vt:vector>
  </TitlesOfParts>
  <Company>Kennesaw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cellio12</dc:creator>
  <cp:lastModifiedBy>Kimberly Hunt</cp:lastModifiedBy>
  <cp:lastPrinted>2012-05-09T18:41:21Z</cp:lastPrinted>
  <dcterms:created xsi:type="dcterms:W3CDTF">2004-06-14T21:06:55Z</dcterms:created>
  <dcterms:modified xsi:type="dcterms:W3CDTF">2021-07-01T16:16:19Z</dcterms:modified>
</cp:coreProperties>
</file>