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autoCompressPictures="0" defaultThemeVersion="124226"/>
  <mc:AlternateContent xmlns:mc="http://schemas.openxmlformats.org/markup-compatibility/2006">
    <mc:Choice Requires="x15">
      <x15ac:absPath xmlns:x15ac="http://schemas.microsoft.com/office/spreadsheetml/2010/11/ac" url="I:\sponprg\Templates and Proposal Checklists -- Budgets and Other\Budgets\Current\NIH\"/>
    </mc:Choice>
  </mc:AlternateContent>
  <xr:revisionPtr revIDLastSave="0" documentId="13_ncr:1_{0C07A010-7CC6-40D9-BA95-81F378CEFA75}" xr6:coauthVersionLast="47" xr6:coauthVersionMax="47" xr10:uidLastSave="{00000000-0000-0000-0000-000000000000}"/>
  <bookViews>
    <workbookView xWindow="31140" yWindow="510" windowWidth="24420" windowHeight="13935" tabRatio="782" xr2:uid="{00000000-000D-0000-FFFF-FFFF00000000}"/>
  </bookViews>
  <sheets>
    <sheet name="Summary Budget" sheetId="5" r:id="rId1"/>
    <sheet name="KSU Faculty" sheetId="1" r:id="rId2"/>
    <sheet name="KSU Other Personnel" sheetId="2" r:id="rId3"/>
    <sheet name="Other" sheetId="7" r:id="rId4"/>
  </sheets>
  <definedNames>
    <definedName name="_xlnm.Print_Area" localSheetId="1">'KSU Faculty'!$A$2:$R$39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2" l="1"/>
  <c r="N25" i="2"/>
  <c r="H65" i="2"/>
  <c r="H63" i="2"/>
  <c r="H51" i="2"/>
  <c r="H49" i="2"/>
  <c r="H38" i="2"/>
  <c r="H36" i="2"/>
  <c r="H25" i="2"/>
  <c r="H23" i="2"/>
  <c r="H12" i="2"/>
  <c r="H10" i="2"/>
  <c r="H70" i="2"/>
  <c r="I70" i="2" s="1"/>
  <c r="F70" i="2"/>
  <c r="H69" i="2"/>
  <c r="F69" i="2"/>
  <c r="F68" i="2"/>
  <c r="F67" i="2"/>
  <c r="F66" i="2"/>
  <c r="F65" i="2"/>
  <c r="F64" i="2"/>
  <c r="I64" i="2" s="1"/>
  <c r="F63" i="2"/>
  <c r="F62" i="2"/>
  <c r="I62" i="2" s="1"/>
  <c r="F56" i="2"/>
  <c r="H56" i="2" s="1"/>
  <c r="I56" i="2" s="1"/>
  <c r="F55" i="2"/>
  <c r="H55" i="2" s="1"/>
  <c r="F54" i="2"/>
  <c r="F53" i="2"/>
  <c r="F52" i="2"/>
  <c r="F51" i="2"/>
  <c r="F50" i="2"/>
  <c r="I50" i="2" s="1"/>
  <c r="F49" i="2"/>
  <c r="F48" i="2"/>
  <c r="I48" i="2" s="1"/>
  <c r="F43" i="2"/>
  <c r="H43" i="2" s="1"/>
  <c r="I43" i="2" s="1"/>
  <c r="F42" i="2"/>
  <c r="F41" i="2"/>
  <c r="F40" i="2"/>
  <c r="F39" i="2"/>
  <c r="F38" i="2"/>
  <c r="F37" i="2"/>
  <c r="I37" i="2" s="1"/>
  <c r="F36" i="2"/>
  <c r="F35" i="2"/>
  <c r="I35" i="2" s="1"/>
  <c r="I69" i="2" l="1"/>
  <c r="I63" i="2"/>
  <c r="I65" i="2"/>
  <c r="H42" i="2"/>
  <c r="I42" i="2" s="1"/>
  <c r="I49" i="2"/>
  <c r="I55" i="2"/>
  <c r="I51" i="2"/>
  <c r="I38" i="2"/>
  <c r="I36" i="2"/>
  <c r="H30" i="2"/>
  <c r="F30" i="2"/>
  <c r="F29" i="2"/>
  <c r="H29" i="2" s="1"/>
  <c r="F28" i="2"/>
  <c r="F27" i="2"/>
  <c r="F26" i="2"/>
  <c r="F25" i="2"/>
  <c r="I25" i="2" s="1"/>
  <c r="F24" i="2"/>
  <c r="I24" i="2" s="1"/>
  <c r="F23" i="2"/>
  <c r="F22" i="2"/>
  <c r="I22" i="2" s="1"/>
  <c r="F14" i="2"/>
  <c r="M21" i="2"/>
  <c r="H67" i="2"/>
  <c r="I67" i="2" s="1"/>
  <c r="F13" i="2"/>
  <c r="M8" i="2"/>
  <c r="F17" i="2"/>
  <c r="H17" i="2" s="1"/>
  <c r="I17" i="2" s="1"/>
  <c r="F16" i="2"/>
  <c r="H16" i="2" s="1"/>
  <c r="F15" i="2"/>
  <c r="F12" i="2"/>
  <c r="F11" i="2"/>
  <c r="I11" i="2" s="1"/>
  <c r="F10" i="2"/>
  <c r="I10" i="2" s="1"/>
  <c r="F9" i="2"/>
  <c r="I9" i="2" s="1"/>
  <c r="H26" i="2" l="1"/>
  <c r="I26" i="2" s="1"/>
  <c r="H66" i="2"/>
  <c r="I66" i="2" s="1"/>
  <c r="H68" i="2"/>
  <c r="I68" i="2" s="1"/>
  <c r="H54" i="2"/>
  <c r="I54" i="2" s="1"/>
  <c r="I72" i="2"/>
  <c r="N17" i="2"/>
  <c r="H53" i="2"/>
  <c r="I53" i="2" s="1"/>
  <c r="H40" i="2"/>
  <c r="I40" i="2" s="1"/>
  <c r="H27" i="2"/>
  <c r="I27" i="2" s="1"/>
  <c r="N22" i="2"/>
  <c r="H41" i="2"/>
  <c r="I41" i="2" s="1"/>
  <c r="H28" i="2"/>
  <c r="I28" i="2" s="1"/>
  <c r="N9" i="2"/>
  <c r="H52" i="2"/>
  <c r="I52" i="2" s="1"/>
  <c r="H39" i="2"/>
  <c r="I39" i="2" s="1"/>
  <c r="H14" i="2"/>
  <c r="I29" i="2"/>
  <c r="I30" i="2"/>
  <c r="I23" i="2"/>
  <c r="H13" i="2"/>
  <c r="I13" i="2" s="1"/>
  <c r="N10" i="2"/>
  <c r="N11" i="2"/>
  <c r="N8" i="2"/>
  <c r="N24" i="2"/>
  <c r="H15" i="2"/>
  <c r="I15" i="2" s="1"/>
  <c r="I16" i="2"/>
  <c r="F19" i="2"/>
  <c r="N23" i="2"/>
  <c r="N21" i="2"/>
  <c r="N14" i="2"/>
  <c r="N15" i="2"/>
  <c r="N16" i="2"/>
  <c r="I12" i="2"/>
  <c r="I58" i="2" l="1"/>
  <c r="I45" i="2"/>
  <c r="I14" i="2"/>
  <c r="I19" i="2" s="1"/>
  <c r="I32" i="2"/>
  <c r="H19" i="2"/>
  <c r="H45" i="2" l="1"/>
  <c r="F45" i="2"/>
  <c r="F32" i="2"/>
  <c r="H32" i="2"/>
  <c r="B20" i="1" l="1"/>
  <c r="B29" i="1" s="1"/>
  <c r="B38" i="1" s="1"/>
  <c r="B47" i="1" s="1"/>
  <c r="B19" i="1"/>
  <c r="B28" i="1" s="1"/>
  <c r="B37" i="1" s="1"/>
  <c r="B46" i="1" s="1"/>
  <c r="B18" i="1"/>
  <c r="B27" i="1" s="1"/>
  <c r="B36" i="1" s="1"/>
  <c r="B45" i="1" s="1"/>
  <c r="B17" i="1"/>
  <c r="B26" i="1" s="1"/>
  <c r="B35" i="1" s="1"/>
  <c r="B44" i="1" s="1"/>
  <c r="B16" i="1"/>
  <c r="B25" i="1" s="1"/>
  <c r="B34" i="1" s="1"/>
  <c r="B43" i="1" s="1"/>
  <c r="B15" i="1"/>
  <c r="B24" i="1" s="1"/>
  <c r="B33" i="1" s="1"/>
  <c r="B42" i="1" s="1"/>
  <c r="E11" i="1" l="1"/>
  <c r="H11" i="1" s="1"/>
  <c r="K47" i="1"/>
  <c r="E10" i="1"/>
  <c r="C19" i="1"/>
  <c r="E19" i="1" s="1"/>
  <c r="K46" i="1"/>
  <c r="E9" i="1"/>
  <c r="C18" i="1" s="1"/>
  <c r="E18" i="1" s="1"/>
  <c r="K45" i="1"/>
  <c r="E8" i="1"/>
  <c r="C17" i="1" s="1"/>
  <c r="E17" i="1" s="1"/>
  <c r="K44" i="1"/>
  <c r="E7" i="1"/>
  <c r="K43" i="1"/>
  <c r="E6" i="1"/>
  <c r="K42" i="1"/>
  <c r="K38" i="1"/>
  <c r="K37" i="1"/>
  <c r="K36" i="1"/>
  <c r="K35" i="1"/>
  <c r="K34" i="1"/>
  <c r="K33" i="1"/>
  <c r="K29" i="1"/>
  <c r="K28" i="1"/>
  <c r="K27" i="1"/>
  <c r="K26" i="1"/>
  <c r="K25" i="1"/>
  <c r="K24" i="1"/>
  <c r="K20" i="1"/>
  <c r="K19" i="1"/>
  <c r="K18" i="1"/>
  <c r="K17" i="1"/>
  <c r="K16" i="1"/>
  <c r="K15" i="1"/>
  <c r="K11" i="1"/>
  <c r="K10" i="1"/>
  <c r="L10" i="1"/>
  <c r="M10" i="1" s="1"/>
  <c r="K9" i="1"/>
  <c r="L9" i="1" s="1"/>
  <c r="M9" i="1" s="1"/>
  <c r="K8" i="1"/>
  <c r="K7" i="1"/>
  <c r="K6" i="1"/>
  <c r="H10" i="1"/>
  <c r="I10" i="1" s="1"/>
  <c r="H9" i="1"/>
  <c r="I9" i="1" s="1"/>
  <c r="D167" i="7"/>
  <c r="E167" i="7" s="1"/>
  <c r="D168" i="7"/>
  <c r="D169" i="7"/>
  <c r="E175" i="7" s="1"/>
  <c r="D174" i="7"/>
  <c r="E174" i="7" s="1"/>
  <c r="D180" i="7"/>
  <c r="D186" i="7"/>
  <c r="D192" i="7"/>
  <c r="D194" i="7" s="1"/>
  <c r="D175" i="7"/>
  <c r="D181" i="7"/>
  <c r="D187" i="7"/>
  <c r="D193" i="7"/>
  <c r="D173" i="7"/>
  <c r="D37" i="7"/>
  <c r="D38" i="7"/>
  <c r="D39" i="7"/>
  <c r="D43" i="7"/>
  <c r="D44" i="7"/>
  <c r="D45" i="7"/>
  <c r="D49" i="7"/>
  <c r="D50" i="7"/>
  <c r="D51" i="7"/>
  <c r="D55" i="7"/>
  <c r="D56" i="7"/>
  <c r="D57" i="7"/>
  <c r="D61" i="7"/>
  <c r="D62" i="7"/>
  <c r="D63" i="7"/>
  <c r="A43" i="1"/>
  <c r="A44" i="1"/>
  <c r="A45" i="1"/>
  <c r="A46" i="1"/>
  <c r="A47" i="1"/>
  <c r="A42" i="1"/>
  <c r="A34" i="1"/>
  <c r="A35" i="1"/>
  <c r="A36" i="1"/>
  <c r="A37" i="1"/>
  <c r="A38" i="1"/>
  <c r="A33" i="1"/>
  <c r="A25" i="1"/>
  <c r="A26" i="1"/>
  <c r="A27" i="1"/>
  <c r="A28" i="1"/>
  <c r="A29" i="1"/>
  <c r="A24" i="1"/>
  <c r="A16" i="1"/>
  <c r="A17" i="1"/>
  <c r="A18" i="1"/>
  <c r="A19" i="1"/>
  <c r="A20" i="1"/>
  <c r="A15" i="1"/>
  <c r="D126" i="7"/>
  <c r="D127" i="7"/>
  <c r="D128" i="7"/>
  <c r="D29" i="7"/>
  <c r="D30" i="7"/>
  <c r="D31" i="7"/>
  <c r="D159" i="7"/>
  <c r="D160" i="7"/>
  <c r="D161" i="7"/>
  <c r="B194" i="7"/>
  <c r="F11" i="5" s="1"/>
  <c r="C194" i="7"/>
  <c r="F12" i="5" s="1"/>
  <c r="D93" i="7"/>
  <c r="D94" i="7"/>
  <c r="D95" i="7"/>
  <c r="D179" i="7"/>
  <c r="D185" i="7"/>
  <c r="D191" i="7"/>
  <c r="C188" i="7"/>
  <c r="E12" i="5" s="1"/>
  <c r="B188" i="7"/>
  <c r="E11" i="5" s="1"/>
  <c r="C182" i="7"/>
  <c r="D12" i="5" s="1"/>
  <c r="B182" i="7"/>
  <c r="D11" i="5" s="1"/>
  <c r="C176" i="7"/>
  <c r="C12" i="5" s="1"/>
  <c r="B176" i="7"/>
  <c r="C11" i="5" s="1"/>
  <c r="B170" i="7"/>
  <c r="B11" i="5" s="1"/>
  <c r="C170" i="7"/>
  <c r="B12" i="5" s="1"/>
  <c r="D108" i="7"/>
  <c r="D109" i="7"/>
  <c r="D110" i="7"/>
  <c r="D11" i="7"/>
  <c r="D12" i="7"/>
  <c r="D13" i="7"/>
  <c r="D141" i="7"/>
  <c r="D142" i="7"/>
  <c r="D143" i="7"/>
  <c r="D75" i="7"/>
  <c r="D76" i="7"/>
  <c r="D77" i="7"/>
  <c r="D114" i="7"/>
  <c r="D115" i="7"/>
  <c r="D116" i="7"/>
  <c r="D17" i="7"/>
  <c r="D18" i="7"/>
  <c r="D19" i="7"/>
  <c r="D147" i="7"/>
  <c r="D148" i="7"/>
  <c r="D149" i="7"/>
  <c r="D81" i="7"/>
  <c r="D82" i="7"/>
  <c r="D83" i="7"/>
  <c r="D120" i="7"/>
  <c r="D121" i="7"/>
  <c r="D122" i="7"/>
  <c r="D23" i="7"/>
  <c r="D24" i="7"/>
  <c r="D25" i="7"/>
  <c r="D153" i="7"/>
  <c r="D154" i="7"/>
  <c r="D155" i="7"/>
  <c r="D87" i="7"/>
  <c r="D88" i="7"/>
  <c r="D89" i="7"/>
  <c r="D102" i="7"/>
  <c r="D103" i="7"/>
  <c r="D104" i="7"/>
  <c r="D5" i="7"/>
  <c r="D6" i="7"/>
  <c r="D7" i="7"/>
  <c r="D135" i="7"/>
  <c r="D136" i="7"/>
  <c r="D137" i="7"/>
  <c r="D69" i="7"/>
  <c r="D70" i="7"/>
  <c r="D71" i="7"/>
  <c r="A175" i="7"/>
  <c r="A181" i="7" s="1"/>
  <c r="A187" i="7" s="1"/>
  <c r="A193" i="7" s="1"/>
  <c r="A174" i="7"/>
  <c r="A180" i="7" s="1"/>
  <c r="A186" i="7" s="1"/>
  <c r="A192" i="7" s="1"/>
  <c r="A173" i="7"/>
  <c r="A179" i="7" s="1"/>
  <c r="A185" i="7" s="1"/>
  <c r="A191" i="7" s="1"/>
  <c r="F47" i="1"/>
  <c r="F46" i="1"/>
  <c r="F45" i="1"/>
  <c r="F44" i="1"/>
  <c r="F43" i="1"/>
  <c r="F42" i="1"/>
  <c r="F7" i="1"/>
  <c r="F8" i="1"/>
  <c r="F9" i="1"/>
  <c r="F10" i="1"/>
  <c r="F11" i="1"/>
  <c r="F15" i="1"/>
  <c r="F16" i="1"/>
  <c r="F17" i="1"/>
  <c r="F18" i="1"/>
  <c r="F19" i="1"/>
  <c r="F20" i="1"/>
  <c r="F24" i="1"/>
  <c r="F25" i="1"/>
  <c r="F26" i="1"/>
  <c r="F27" i="1"/>
  <c r="F28" i="1"/>
  <c r="F29" i="1"/>
  <c r="F33" i="1"/>
  <c r="F34" i="1"/>
  <c r="F35" i="1"/>
  <c r="F36" i="1"/>
  <c r="F37" i="1"/>
  <c r="F38" i="1"/>
  <c r="F6" i="1"/>
  <c r="E173" i="7"/>
  <c r="L7" i="1" l="1"/>
  <c r="M7" i="1" s="1"/>
  <c r="C16" i="1"/>
  <c r="E16" i="1" s="1"/>
  <c r="H16" i="1" s="1"/>
  <c r="E180" i="7"/>
  <c r="D138" i="7"/>
  <c r="B10" i="5" s="1"/>
  <c r="D162" i="7"/>
  <c r="F10" i="5" s="1"/>
  <c r="C15" i="1"/>
  <c r="E15" i="1" s="1"/>
  <c r="H15" i="1" s="1"/>
  <c r="H6" i="1"/>
  <c r="D156" i="7"/>
  <c r="E10" i="5" s="1"/>
  <c r="D64" i="7"/>
  <c r="F7" i="5" s="1"/>
  <c r="D26" i="7"/>
  <c r="E9" i="5" s="1"/>
  <c r="D58" i="7"/>
  <c r="E7" i="5" s="1"/>
  <c r="E191" i="7"/>
  <c r="E181" i="7"/>
  <c r="D32" i="7"/>
  <c r="F9" i="5" s="1"/>
  <c r="E193" i="7"/>
  <c r="D176" i="7"/>
  <c r="D123" i="7"/>
  <c r="E8" i="5" s="1"/>
  <c r="D117" i="7"/>
  <c r="D8" i="5" s="1"/>
  <c r="E192" i="7"/>
  <c r="E176" i="7"/>
  <c r="D188" i="7"/>
  <c r="E185" i="7"/>
  <c r="D182" i="7"/>
  <c r="D144" i="7"/>
  <c r="C10" i="5" s="1"/>
  <c r="D170" i="7"/>
  <c r="D150" i="7"/>
  <c r="D10" i="5" s="1"/>
  <c r="D46" i="7"/>
  <c r="C7" i="5" s="1"/>
  <c r="H72" i="2"/>
  <c r="H58" i="2"/>
  <c r="F72" i="2"/>
  <c r="F58" i="2"/>
  <c r="I11" i="1"/>
  <c r="O11" i="1" s="1"/>
  <c r="H7" i="1"/>
  <c r="I7" i="1" s="1"/>
  <c r="N10" i="1"/>
  <c r="L11" i="1"/>
  <c r="M11" i="1" s="1"/>
  <c r="C25" i="1"/>
  <c r="E25" i="1" s="1"/>
  <c r="L16" i="1"/>
  <c r="M16" i="1" s="1"/>
  <c r="C26" i="1"/>
  <c r="E26" i="1" s="1"/>
  <c r="L17" i="1"/>
  <c r="M17" i="1" s="1"/>
  <c r="H17" i="1"/>
  <c r="O9" i="1"/>
  <c r="L18" i="1"/>
  <c r="M18" i="1" s="1"/>
  <c r="C27" i="1"/>
  <c r="E27" i="1" s="1"/>
  <c r="H18" i="1"/>
  <c r="G12" i="5"/>
  <c r="O10" i="1"/>
  <c r="G11" i="5"/>
  <c r="H19" i="1"/>
  <c r="C28" i="1"/>
  <c r="E28" i="1" s="1"/>
  <c r="L19" i="1"/>
  <c r="M19" i="1" s="1"/>
  <c r="D111" i="7"/>
  <c r="C8" i="5" s="1"/>
  <c r="E179" i="7"/>
  <c r="N9" i="1"/>
  <c r="E187" i="7"/>
  <c r="D78" i="7"/>
  <c r="C13" i="5" s="1"/>
  <c r="L8" i="1"/>
  <c r="M8" i="1" s="1"/>
  <c r="C20" i="1"/>
  <c r="E20" i="1" s="1"/>
  <c r="D90" i="7"/>
  <c r="E13" i="5" s="1"/>
  <c r="D20" i="7"/>
  <c r="D9" i="5" s="1"/>
  <c r="E169" i="7"/>
  <c r="H8" i="1"/>
  <c r="E186" i="7"/>
  <c r="D8" i="7"/>
  <c r="B9" i="5" s="1"/>
  <c r="E168" i="7"/>
  <c r="D129" i="7"/>
  <c r="F8" i="5" s="1"/>
  <c r="D84" i="7"/>
  <c r="D13" i="5" s="1"/>
  <c r="D72" i="7"/>
  <c r="B13" i="5" s="1"/>
  <c r="D105" i="7"/>
  <c r="B8" i="5" s="1"/>
  <c r="D14" i="7"/>
  <c r="C9" i="5" s="1"/>
  <c r="D40" i="7"/>
  <c r="B7" i="5" s="1"/>
  <c r="D52" i="7"/>
  <c r="D7" i="5" s="1"/>
  <c r="D96" i="7"/>
  <c r="F13" i="5" s="1"/>
  <c r="L6" i="1"/>
  <c r="O7" i="1" l="1"/>
  <c r="N7" i="1"/>
  <c r="C24" i="1"/>
  <c r="E24" i="1" s="1"/>
  <c r="L24" i="1" s="1"/>
  <c r="E194" i="7"/>
  <c r="H12" i="1"/>
  <c r="L15" i="1"/>
  <c r="N15" i="1" s="1"/>
  <c r="G10" i="5"/>
  <c r="E170" i="7"/>
  <c r="E182" i="7"/>
  <c r="G9" i="5"/>
  <c r="E188" i="7"/>
  <c r="G7" i="5"/>
  <c r="N11" i="1"/>
  <c r="G8" i="5"/>
  <c r="G13" i="5"/>
  <c r="I17" i="1"/>
  <c r="O17" i="1" s="1"/>
  <c r="N17" i="1"/>
  <c r="I19" i="1"/>
  <c r="O19" i="1" s="1"/>
  <c r="N19" i="1"/>
  <c r="H26" i="1"/>
  <c r="L26" i="1"/>
  <c r="M26" i="1" s="1"/>
  <c r="C35" i="1"/>
  <c r="E35" i="1" s="1"/>
  <c r="I8" i="1"/>
  <c r="O8" i="1" s="1"/>
  <c r="N8" i="1"/>
  <c r="C37" i="1"/>
  <c r="E37" i="1" s="1"/>
  <c r="L28" i="1"/>
  <c r="M28" i="1" s="1"/>
  <c r="H28" i="1"/>
  <c r="C29" i="1"/>
  <c r="E29" i="1" s="1"/>
  <c r="H20" i="1"/>
  <c r="L20" i="1"/>
  <c r="M20" i="1" s="1"/>
  <c r="I6" i="1"/>
  <c r="I16" i="1"/>
  <c r="O16" i="1" s="1"/>
  <c r="N16" i="1"/>
  <c r="C36" i="1"/>
  <c r="E36" i="1" s="1"/>
  <c r="H27" i="1"/>
  <c r="L27" i="1"/>
  <c r="M27" i="1" s="1"/>
  <c r="N18" i="1"/>
  <c r="I18" i="1"/>
  <c r="O18" i="1" s="1"/>
  <c r="C34" i="1"/>
  <c r="E34" i="1" s="1"/>
  <c r="H25" i="1"/>
  <c r="L25" i="1"/>
  <c r="M25" i="1" s="1"/>
  <c r="L12" i="1"/>
  <c r="M6" i="1"/>
  <c r="M12" i="1" s="1"/>
  <c r="N6" i="1"/>
  <c r="L21" i="1"/>
  <c r="M15" i="1"/>
  <c r="M21" i="1" s="1"/>
  <c r="H21" i="1"/>
  <c r="I15" i="1"/>
  <c r="H24" i="1" l="1"/>
  <c r="I24" i="1" s="1"/>
  <c r="C33" i="1"/>
  <c r="E33" i="1" s="1"/>
  <c r="L34" i="1"/>
  <c r="M34" i="1" s="1"/>
  <c r="C43" i="1"/>
  <c r="E43" i="1" s="1"/>
  <c r="H34" i="1"/>
  <c r="N28" i="1"/>
  <c r="I28" i="1"/>
  <c r="O28" i="1" s="1"/>
  <c r="H35" i="1"/>
  <c r="C44" i="1"/>
  <c r="E44" i="1" s="1"/>
  <c r="L35" i="1"/>
  <c r="M35" i="1" s="1"/>
  <c r="H36" i="1"/>
  <c r="L36" i="1"/>
  <c r="M36" i="1" s="1"/>
  <c r="C45" i="1"/>
  <c r="E45" i="1" s="1"/>
  <c r="I26" i="1"/>
  <c r="O26" i="1" s="1"/>
  <c r="N26" i="1"/>
  <c r="I27" i="1"/>
  <c r="O27" i="1" s="1"/>
  <c r="N27" i="1"/>
  <c r="L37" i="1"/>
  <c r="M37" i="1" s="1"/>
  <c r="C46" i="1"/>
  <c r="E46" i="1" s="1"/>
  <c r="H37" i="1"/>
  <c r="N12" i="1"/>
  <c r="Q12" i="1" s="1"/>
  <c r="B5" i="5" s="1"/>
  <c r="I12" i="1"/>
  <c r="N20" i="1"/>
  <c r="N21" i="1" s="1"/>
  <c r="Q21" i="1" s="1"/>
  <c r="C5" i="5" s="1"/>
  <c r="I20" i="1"/>
  <c r="O20" i="1" s="1"/>
  <c r="I25" i="1"/>
  <c r="O25" i="1" s="1"/>
  <c r="N25" i="1"/>
  <c r="C38" i="1"/>
  <c r="E38" i="1" s="1"/>
  <c r="L29" i="1"/>
  <c r="M29" i="1" s="1"/>
  <c r="H29" i="1"/>
  <c r="O6" i="1"/>
  <c r="O12" i="1" s="1"/>
  <c r="R12" i="1" s="1"/>
  <c r="B6" i="5" s="1"/>
  <c r="C42" i="1"/>
  <c r="E42" i="1" s="1"/>
  <c r="H33" i="1"/>
  <c r="L33" i="1"/>
  <c r="M24" i="1"/>
  <c r="M30" i="1" s="1"/>
  <c r="L30" i="1"/>
  <c r="O15" i="1"/>
  <c r="N24" i="1" l="1"/>
  <c r="H30" i="1"/>
  <c r="H45" i="1"/>
  <c r="L45" i="1"/>
  <c r="M45" i="1" s="1"/>
  <c r="L44" i="1"/>
  <c r="M44" i="1" s="1"/>
  <c r="H44" i="1"/>
  <c r="N35" i="1"/>
  <c r="I35" i="1"/>
  <c r="O35" i="1" s="1"/>
  <c r="H46" i="1"/>
  <c r="L46" i="1"/>
  <c r="M46" i="1" s="1"/>
  <c r="N29" i="1"/>
  <c r="I29" i="1"/>
  <c r="O29" i="1" s="1"/>
  <c r="I36" i="1"/>
  <c r="O36" i="1" s="1"/>
  <c r="N36" i="1"/>
  <c r="B14" i="5"/>
  <c r="B15" i="5" s="1"/>
  <c r="B17" i="5" s="1"/>
  <c r="O21" i="1"/>
  <c r="R21" i="1" s="1"/>
  <c r="C6" i="5" s="1"/>
  <c r="C14" i="5" s="1"/>
  <c r="C15" i="5" s="1"/>
  <c r="C20" i="5" s="1"/>
  <c r="I34" i="1"/>
  <c r="O34" i="1" s="1"/>
  <c r="N34" i="1"/>
  <c r="I37" i="1"/>
  <c r="O37" i="1" s="1"/>
  <c r="N37" i="1"/>
  <c r="I21" i="1"/>
  <c r="L38" i="1"/>
  <c r="M38" i="1" s="1"/>
  <c r="C47" i="1"/>
  <c r="E47" i="1" s="1"/>
  <c r="H38" i="1"/>
  <c r="H43" i="1"/>
  <c r="L43" i="1"/>
  <c r="M43" i="1" s="1"/>
  <c r="M33" i="1"/>
  <c r="I33" i="1"/>
  <c r="N33" i="1"/>
  <c r="H42" i="1"/>
  <c r="L42" i="1"/>
  <c r="O24" i="1"/>
  <c r="N30" i="1" l="1"/>
  <c r="Q30" i="1" s="1"/>
  <c r="D5" i="5" s="1"/>
  <c r="C16" i="5"/>
  <c r="B16" i="5"/>
  <c r="N43" i="1"/>
  <c r="I43" i="1"/>
  <c r="O43" i="1" s="1"/>
  <c r="I30" i="1"/>
  <c r="I46" i="1"/>
  <c r="O46" i="1" s="1"/>
  <c r="N46" i="1"/>
  <c r="I45" i="1"/>
  <c r="O45" i="1" s="1"/>
  <c r="N45" i="1"/>
  <c r="H47" i="1"/>
  <c r="H48" i="1" s="1"/>
  <c r="L47" i="1"/>
  <c r="M47" i="1" s="1"/>
  <c r="N38" i="1"/>
  <c r="N39" i="1" s="1"/>
  <c r="Q39" i="1" s="1"/>
  <c r="E5" i="5" s="1"/>
  <c r="I38" i="1"/>
  <c r="O38" i="1" s="1"/>
  <c r="N44" i="1"/>
  <c r="I44" i="1"/>
  <c r="O44" i="1" s="1"/>
  <c r="O30" i="1"/>
  <c r="R30" i="1" s="1"/>
  <c r="D6" i="5" s="1"/>
  <c r="H39" i="1"/>
  <c r="M39" i="1"/>
  <c r="L39" i="1"/>
  <c r="I42" i="1"/>
  <c r="N42" i="1"/>
  <c r="C17" i="5"/>
  <c r="O33" i="1"/>
  <c r="M42" i="1"/>
  <c r="B20" i="5"/>
  <c r="D14" i="5" l="1"/>
  <c r="D15" i="5" s="1"/>
  <c r="D17" i="5" s="1"/>
  <c r="O39" i="1"/>
  <c r="R39" i="1" s="1"/>
  <c r="E6" i="5" s="1"/>
  <c r="E14" i="5" s="1"/>
  <c r="E16" i="5" s="1"/>
  <c r="L48" i="1"/>
  <c r="I39" i="1"/>
  <c r="N47" i="1"/>
  <c r="N48" i="1" s="1"/>
  <c r="Q48" i="1" s="1"/>
  <c r="F5" i="5" s="1"/>
  <c r="G5" i="5" s="1"/>
  <c r="I47" i="1"/>
  <c r="O47" i="1" s="1"/>
  <c r="M48" i="1"/>
  <c r="O42" i="1"/>
  <c r="D16" i="5" l="1"/>
  <c r="I48" i="1"/>
  <c r="E15" i="5"/>
  <c r="E20" i="5" s="1"/>
  <c r="O48" i="1"/>
  <c r="R48" i="1" s="1"/>
  <c r="F6" i="5" s="1"/>
  <c r="G6" i="5" s="1"/>
  <c r="D20" i="5"/>
  <c r="E17" i="5" l="1"/>
  <c r="F14" i="5"/>
  <c r="F16" i="5" s="1"/>
  <c r="G14" i="5" l="1"/>
  <c r="G16" i="5" s="1"/>
  <c r="F15" i="5"/>
  <c r="F17" i="5" s="1"/>
  <c r="G17" i="5" s="1"/>
  <c r="G15" i="5" l="1"/>
  <c r="D26" i="5" s="1"/>
  <c r="F20" i="5"/>
  <c r="G20" i="5" l="1"/>
  <c r="D25" i="5"/>
  <c r="D27" i="5" s="1"/>
</calcChain>
</file>

<file path=xl/sharedStrings.xml><?xml version="1.0" encoding="utf-8"?>
<sst xmlns="http://schemas.openxmlformats.org/spreadsheetml/2006/main" count="288" uniqueCount="140">
  <si>
    <t>COL Base</t>
  </si>
  <si>
    <t>Salary</t>
  </si>
  <si>
    <t>Year One</t>
  </si>
  <si>
    <t>Name</t>
  </si>
  <si>
    <t>Year Two</t>
  </si>
  <si>
    <t>Year Three</t>
  </si>
  <si>
    <t>Sum. Sal.</t>
  </si>
  <si>
    <t>Total Sal.</t>
  </si>
  <si>
    <t>Tot.Fringe</t>
  </si>
  <si>
    <t>Total Year One</t>
  </si>
  <si>
    <t>Total Year Two</t>
  </si>
  <si>
    <t>Total Year Three</t>
  </si>
  <si>
    <t>KSU Personnel Costs</t>
  </si>
  <si>
    <t>Weeks/year</t>
  </si>
  <si>
    <t>Total</t>
  </si>
  <si>
    <t>TRAVEL</t>
  </si>
  <si>
    <t>Fringe</t>
  </si>
  <si>
    <t>Budget</t>
  </si>
  <si>
    <t>Year 1</t>
  </si>
  <si>
    <t>Year 2</t>
  </si>
  <si>
    <t>Year 3</t>
  </si>
  <si>
    <t>TOTAL (Summary)</t>
  </si>
  <si>
    <t>No. Days</t>
  </si>
  <si>
    <t>Daily Rate</t>
  </si>
  <si>
    <t>(Direct and Indirect)</t>
  </si>
  <si>
    <t>Item</t>
  </si>
  <si>
    <t>Unit Cost</t>
  </si>
  <si>
    <t>KSU Non-Faculty Personnel</t>
  </si>
  <si>
    <t>OTHER COSTS</t>
  </si>
  <si>
    <t>CONSULTANT FEES</t>
  </si>
  <si>
    <t>Year 4</t>
  </si>
  <si>
    <t>Year Four</t>
  </si>
  <si>
    <t>Total Year Four</t>
  </si>
  <si>
    <t>Total One</t>
  </si>
  <si>
    <t>EQUIPMENT</t>
  </si>
  <si>
    <t>IDC rate:</t>
  </si>
  <si>
    <t>SUBAWARDS</t>
  </si>
  <si>
    <t>Number of units</t>
  </si>
  <si>
    <t xml:space="preserve">If subaward &gt; $25,000 </t>
  </si>
  <si>
    <t>Subaward Org 1</t>
  </si>
  <si>
    <t>Subaward Org 2</t>
  </si>
  <si>
    <t>Subaward Org 3</t>
  </si>
  <si>
    <t>Faculty 4</t>
  </si>
  <si>
    <t>Faculty 5</t>
  </si>
  <si>
    <t>Faculty 6</t>
  </si>
  <si>
    <t>Indirects</t>
  </si>
  <si>
    <t>*If a proposal involves faculty from multiple colleges, deans may negotiate the distribution of this portion.</t>
  </si>
  <si>
    <t>Notes</t>
  </si>
  <si>
    <t>AY or CY Months</t>
  </si>
  <si>
    <t>Indirect Cost Base</t>
  </si>
  <si>
    <t>Other</t>
  </si>
  <si>
    <t>Year 5</t>
  </si>
  <si>
    <t>Year Five</t>
  </si>
  <si>
    <t>Total Year Five</t>
  </si>
  <si>
    <t>This amount will be subtracted from IDC base:</t>
  </si>
  <si>
    <t xml:space="preserve">Summer salary is only for faculty on academic year contracts. </t>
  </si>
  <si>
    <t>% of Effort during summer</t>
  </si>
  <si>
    <t>Subawards indirect costs</t>
  </si>
  <si>
    <t>Personnel</t>
  </si>
  <si>
    <t>Fringe Benefits</t>
  </si>
  <si>
    <t>Consultants</t>
  </si>
  <si>
    <t>Travel</t>
  </si>
  <si>
    <t>Supplies and Materials</t>
  </si>
  <si>
    <t>Equipment</t>
  </si>
  <si>
    <t>Subawards direct costs</t>
  </si>
  <si>
    <t>Other Costs</t>
  </si>
  <si>
    <t>Indirect Costs*</t>
  </si>
  <si>
    <t xml:space="preserve">Total Project Costs </t>
  </si>
  <si>
    <t>direct costs</t>
  </si>
  <si>
    <t>indirect costs</t>
  </si>
  <si>
    <t xml:space="preserve">Total Direct Costs </t>
  </si>
  <si>
    <t>KSU &amp; sub direct costs total for NIH direct cost limit</t>
  </si>
  <si>
    <t>Fringes</t>
  </si>
  <si>
    <t>MATERIALS AND SUPPLIES</t>
  </si>
  <si>
    <t>Total KSU Faculty and KSU Other Personnel</t>
  </si>
  <si>
    <t>Proposed Project Period:</t>
  </si>
  <si>
    <t>Enter start/end dates here</t>
  </si>
  <si>
    <t>Key: A= Academic Year, C=Calendar Year, P = Part-time</t>
  </si>
  <si>
    <t>Type A, C, or P in this box:</t>
  </si>
  <si>
    <t>*Enter the indirect amount. The formula is already written using federally negotiated rate, which is 35.5% of  total direct costs. If using a reduced rate, usually 8-10%, edit the value shown below in blue in cell B22. See OR if there are questions.</t>
  </si>
  <si>
    <r>
      <rPr>
        <b/>
        <sz val="10"/>
        <color rgb="FFFF0000"/>
        <rFont val="Arial"/>
        <family val="2"/>
      </rPr>
      <t>ACADEMIC AND CALENDAR YEAR SALARY:</t>
    </r>
    <r>
      <rPr>
        <b/>
        <sz val="10"/>
        <rFont val="Arial"/>
        <family val="2"/>
      </rPr>
      <t xml:space="preserve"> Per the faculty handbook, a typical semester-long three-credit course represents 10% of faculty effort for the academic year. For 12-month faculty, a course would represent 7.5% of effort for a full calendar year. In both cases, one course release is equivalent to 0.9 person month. Effort can be budgeted per course release at 10% (7.5%) or as a varying percent corresponding to the effort expended, not tied to a course release and as small as 1% and as much as 99%.  </t>
    </r>
  </si>
  <si>
    <r>
      <rPr>
        <b/>
        <sz val="10"/>
        <color rgb="FFFF0000"/>
        <rFont val="Arial"/>
        <family val="2"/>
      </rPr>
      <t>SUMMER SALARY:</t>
    </r>
    <r>
      <rPr>
        <b/>
        <sz val="10"/>
        <rFont val="Arial"/>
        <family val="2"/>
      </rPr>
      <t xml:space="preserve"> Per BOR regulations, nine-month faculty can earn up to 33.33% of the immediately preceding AY salary during the summer (the three months when they are not under contract). </t>
    </r>
  </si>
  <si>
    <t>Tier I GRA: 10 hrs/week</t>
  </si>
  <si>
    <t>Tier II GRA: 15 hrs/week</t>
  </si>
  <si>
    <t>Tier III GRA: 19 hrs/week</t>
  </si>
  <si>
    <t xml:space="preserve">Only budget items with a unit cost of $5000 or more and a useful life of more than one year. </t>
  </si>
  <si>
    <t>PI's College/Unit</t>
  </si>
  <si>
    <t>Research Instructure Support</t>
  </si>
  <si>
    <t>A</t>
  </si>
  <si>
    <t>THE ONLY VALUE TO BE ENTERED ON THIS PAGE IS CELL B21, HIGHLIGHTED IN YELLOW. IF YOU  WRITE OVER ANY FORMULAS YOUR BUDGET WILL NOT BE CORRECT.</t>
  </si>
  <si>
    <t>THE ONLY VALUES TO BE ENTERED ON THIS PAGE ARE HIGHLIGTED IN YELLOW. IF YOU  WRITE OVER ANY FORMULAS YOUR BUDGET WILL NOT BE CORRECT.</t>
  </si>
  <si>
    <t>salary per semester</t>
  </si>
  <si>
    <r>
      <t xml:space="preserve">total cost per </t>
    </r>
    <r>
      <rPr>
        <b/>
        <i/>
        <u/>
        <sz val="10"/>
        <rFont val="Arial"/>
        <family val="2"/>
      </rPr>
      <t>semester</t>
    </r>
    <r>
      <rPr>
        <b/>
        <i/>
        <sz val="10"/>
        <rFont val="Arial"/>
        <family val="2"/>
      </rPr>
      <t xml:space="preserve"> per GRA</t>
    </r>
  </si>
  <si>
    <t>Chemistry and Biology GRA:</t>
  </si>
  <si>
    <t>PhD level GRAs</t>
  </si>
  <si>
    <t>salary per year</t>
  </si>
  <si>
    <r>
      <t xml:space="preserve">total cost per </t>
    </r>
    <r>
      <rPr>
        <b/>
        <u/>
        <sz val="10"/>
        <rFont val="Arial"/>
        <family val="2"/>
      </rPr>
      <t>year pe</t>
    </r>
    <r>
      <rPr>
        <b/>
        <sz val="10"/>
        <rFont val="Arial"/>
        <family val="2"/>
      </rPr>
      <t>r PhD GRA</t>
    </r>
  </si>
  <si>
    <t>Int'l Conflict Management</t>
  </si>
  <si>
    <t>Engineering</t>
  </si>
  <si>
    <t>Data Analytics</t>
  </si>
  <si>
    <t>Computing (pending)</t>
  </si>
  <si>
    <t>PhD GRA on Stipend</t>
  </si>
  <si>
    <t>THE ONLY VALUES TO BE ENTERED ON THIS PAGE ARE HIGHLIGHTED IN YELLOW. IF YOU  WRITE OVER ANY FORMULAS YOUR BUDGET WILL NOT BE CORRECT.</t>
  </si>
  <si>
    <t>For PhD GRA Stipends: Enter annual rate (column K) in column B and number of students in column E.</t>
  </si>
  <si>
    <t>Number people</t>
  </si>
  <si>
    <t>Total Salary</t>
  </si>
  <si>
    <r>
      <rPr>
        <b/>
        <sz val="10"/>
        <rFont val="Arial"/>
        <family val="2"/>
      </rPr>
      <t>Undergrad</t>
    </r>
    <r>
      <rPr>
        <sz val="10"/>
        <rFont val="Arial"/>
        <family val="2"/>
      </rPr>
      <t xml:space="preserve"> Student Assistant (</t>
    </r>
    <r>
      <rPr>
        <b/>
        <sz val="10"/>
        <rFont val="Arial"/>
        <family val="2"/>
      </rPr>
      <t>Fall</t>
    </r>
    <r>
      <rPr>
        <sz val="10"/>
        <rFont val="Arial"/>
        <family val="2"/>
      </rPr>
      <t xml:space="preserve"> and </t>
    </r>
    <r>
      <rPr>
        <b/>
        <sz val="10"/>
        <rFont val="Arial"/>
        <family val="2"/>
      </rPr>
      <t>Spring</t>
    </r>
    <r>
      <rPr>
        <sz val="10"/>
        <rFont val="Arial"/>
        <family val="2"/>
      </rPr>
      <t xml:space="preserve"> Semester)</t>
    </r>
  </si>
  <si>
    <r>
      <rPr>
        <b/>
        <sz val="10"/>
        <rFont val="Arial"/>
        <family val="2"/>
      </rPr>
      <t>Undergrad</t>
    </r>
    <r>
      <rPr>
        <sz val="10"/>
        <rFont val="Arial"/>
        <family val="2"/>
      </rPr>
      <t xml:space="preserve"> Student Assistant (</t>
    </r>
    <r>
      <rPr>
        <b/>
        <sz val="10"/>
        <rFont val="Arial"/>
        <family val="2"/>
      </rPr>
      <t>Summer</t>
    </r>
    <r>
      <rPr>
        <sz val="10"/>
        <rFont val="Arial"/>
        <family val="2"/>
      </rPr>
      <t>)</t>
    </r>
  </si>
  <si>
    <r>
      <rPr>
        <b/>
        <sz val="10"/>
        <rFont val="Arial"/>
        <family val="2"/>
      </rPr>
      <t>Graduate</t>
    </r>
    <r>
      <rPr>
        <sz val="10"/>
        <rFont val="Arial"/>
        <family val="2"/>
      </rPr>
      <t xml:space="preserve"> Student Assistant (</t>
    </r>
    <r>
      <rPr>
        <b/>
        <sz val="10"/>
        <rFont val="Arial"/>
        <family val="2"/>
      </rPr>
      <t>Fall</t>
    </r>
    <r>
      <rPr>
        <sz val="10"/>
        <rFont val="Arial"/>
        <family val="2"/>
      </rPr>
      <t xml:space="preserve"> and </t>
    </r>
    <r>
      <rPr>
        <b/>
        <sz val="10"/>
        <rFont val="Arial"/>
        <family val="2"/>
      </rPr>
      <t>Spring</t>
    </r>
    <r>
      <rPr>
        <sz val="10"/>
        <rFont val="Arial"/>
        <family val="2"/>
      </rPr>
      <t xml:space="preserve"> Semester)</t>
    </r>
  </si>
  <si>
    <r>
      <rPr>
        <b/>
        <sz val="10"/>
        <rFont val="Arial"/>
        <family val="2"/>
      </rPr>
      <t>Graduate</t>
    </r>
    <r>
      <rPr>
        <sz val="10"/>
        <rFont val="Arial"/>
        <family val="2"/>
      </rPr>
      <t xml:space="preserve"> Student Assistant (</t>
    </r>
    <r>
      <rPr>
        <b/>
        <sz val="10"/>
        <rFont val="Arial"/>
        <family val="2"/>
      </rPr>
      <t>Summer</t>
    </r>
    <r>
      <rPr>
        <sz val="10"/>
        <rFont val="Arial"/>
        <family val="2"/>
      </rPr>
      <t>)</t>
    </r>
  </si>
  <si>
    <r>
      <t>Master's GRA on Stipend (</t>
    </r>
    <r>
      <rPr>
        <b/>
        <sz val="10"/>
        <rFont val="Arial"/>
        <family val="2"/>
      </rPr>
      <t>Fal</t>
    </r>
    <r>
      <rPr>
        <sz val="10"/>
        <rFont val="Arial"/>
        <family val="2"/>
      </rPr>
      <t xml:space="preserve">l and </t>
    </r>
    <r>
      <rPr>
        <b/>
        <sz val="10"/>
        <rFont val="Arial"/>
        <family val="2"/>
      </rPr>
      <t>Spring</t>
    </r>
    <r>
      <rPr>
        <sz val="10"/>
        <rFont val="Arial"/>
        <family val="2"/>
      </rPr>
      <t xml:space="preserve"> Semester)</t>
    </r>
  </si>
  <si>
    <r>
      <t>Master's GRA on Stipend (</t>
    </r>
    <r>
      <rPr>
        <b/>
        <sz val="10"/>
        <rFont val="Arial"/>
        <family val="2"/>
      </rPr>
      <t>Summer</t>
    </r>
    <r>
      <rPr>
        <sz val="10"/>
        <rFont val="Arial"/>
        <family val="2"/>
      </rPr>
      <t>)</t>
    </r>
  </si>
  <si>
    <t>N</t>
  </si>
  <si>
    <t>Master's level GRAs          (Fall and Spring)</t>
  </si>
  <si>
    <t>Tier II GRA: 19hrs/week**</t>
  </si>
  <si>
    <t>Tier III GRA: 30 hrs/week</t>
  </si>
  <si>
    <t>** students enrolled in courses can not work more that 19 hours per week</t>
  </si>
  <si>
    <t>Other personel full time? Y or N</t>
  </si>
  <si>
    <t xml:space="preserve">For student assistants or other non-students, include the hourly rate (unless already populated) in column B, the number of hours per week in column C, weeks per year in colum D, and number of people in column E. </t>
  </si>
  <si>
    <t>For student assistants in the summer, fringe will be charged at 1.45%.</t>
  </si>
  <si>
    <t>Faculty 1</t>
  </si>
  <si>
    <t>Faculty 2</t>
  </si>
  <si>
    <t>Faculty 3</t>
  </si>
  <si>
    <t>fringe per year</t>
  </si>
  <si>
    <t>fringe per semester</t>
  </si>
  <si>
    <t>Biology (pending)</t>
  </si>
  <si>
    <t>Hours/week or # of semesters or summer months</t>
  </si>
  <si>
    <t>Master's level GRAs  (Summer- June/July)</t>
  </si>
  <si>
    <t>summer salary per month</t>
  </si>
  <si>
    <t>fringe (1 months)</t>
  </si>
  <si>
    <r>
      <t xml:space="preserve">total cost per </t>
    </r>
    <r>
      <rPr>
        <b/>
        <i/>
        <u/>
        <sz val="10"/>
        <rFont val="Arial"/>
        <family val="2"/>
      </rPr>
      <t>summer month</t>
    </r>
    <r>
      <rPr>
        <b/>
        <i/>
        <sz val="10"/>
        <rFont val="Arial"/>
        <family val="2"/>
      </rPr>
      <t xml:space="preserve"> per GRA</t>
    </r>
  </si>
  <si>
    <t>Tier IV GRA: 40 hrs/week</t>
  </si>
  <si>
    <t>Hourly Rate/Stipend Amount</t>
  </si>
  <si>
    <t xml:space="preserve">For master's GRA Stipends: Enter rate per semester/month (column K) in column B, number of semesters/summer months in column C, and number of students in column E. </t>
  </si>
  <si>
    <t>Enter the AY/CY percent effort here</t>
  </si>
  <si>
    <t>Enter the number of summer months here</t>
  </si>
  <si>
    <t>Enter the Base Salary here</t>
  </si>
  <si>
    <t xml:space="preserve">Cost of Living Increase % </t>
  </si>
  <si>
    <t>Note: most federal sponsors will require you to show foreign and domestic travel separately.</t>
  </si>
  <si>
    <t>Note: Budget the costs for conference registration under "Other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</si>
</sst>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00"/>
  </numFmts>
  <fonts count="30">
    <font>
      <sz val="10"/>
      <name val="Arial"/>
    </font>
    <font>
      <sz val="10"/>
      <name val="Arial"/>
      <family val="2"/>
    </font>
    <font>
      <b/>
      <sz val="10"/>
      <name val="Arial"/>
      <family val="2"/>
    </font>
    <font>
      <i/>
      <sz val="10"/>
      <name val="Arial"/>
      <family val="2"/>
    </font>
    <font>
      <b/>
      <i/>
      <sz val="10"/>
      <name val="Arial"/>
      <family val="2"/>
    </font>
    <font>
      <b/>
      <sz val="10"/>
      <name val="Moderne"/>
      <family val="2"/>
    </font>
    <font>
      <sz val="10"/>
      <name val="Moderne"/>
      <family val="2"/>
    </font>
    <font>
      <sz val="10"/>
      <name val="Arial"/>
      <family val="2"/>
    </font>
    <font>
      <b/>
      <sz val="12"/>
      <name val="Arial"/>
      <family val="2"/>
    </font>
    <font>
      <b/>
      <i/>
      <sz val="10"/>
      <color theme="4"/>
      <name val="Moderne"/>
    </font>
    <font>
      <b/>
      <i/>
      <sz val="10"/>
      <color theme="4"/>
      <name val="Arial"/>
      <family val="2"/>
    </font>
    <font>
      <i/>
      <sz val="10"/>
      <color rgb="FFC00000"/>
      <name val="Arial"/>
      <family val="2"/>
    </font>
    <font>
      <i/>
      <u/>
      <sz val="10"/>
      <color rgb="FFC00000"/>
      <name val="Arial"/>
      <family val="2"/>
    </font>
    <font>
      <b/>
      <i/>
      <sz val="10"/>
      <color rgb="FFC00000"/>
      <name val="Arial"/>
      <family val="2"/>
    </font>
    <font>
      <sz val="10"/>
      <color rgb="FF7030A0"/>
      <name val="Arial"/>
      <family val="2"/>
    </font>
    <font>
      <i/>
      <sz val="10"/>
      <color rgb="FF7030A0"/>
      <name val="Arial"/>
      <family val="2"/>
    </font>
    <font>
      <b/>
      <sz val="10"/>
      <color rgb="FF7030A0"/>
      <name val="Arial"/>
      <family val="2"/>
    </font>
    <font>
      <i/>
      <sz val="10"/>
      <color theme="8" tint="-0.249977111117893"/>
      <name val="Arial"/>
      <family val="2"/>
    </font>
    <font>
      <u/>
      <sz val="10"/>
      <color theme="10"/>
      <name val="Arial"/>
      <family val="2"/>
    </font>
    <font>
      <u/>
      <sz val="10"/>
      <color theme="11"/>
      <name val="Arial"/>
      <family val="2"/>
    </font>
    <font>
      <b/>
      <sz val="12"/>
      <color rgb="FF7030A0"/>
      <name val="Arial"/>
      <family val="2"/>
    </font>
    <font>
      <sz val="11"/>
      <name val="Arial"/>
      <family val="2"/>
    </font>
    <font>
      <b/>
      <sz val="10"/>
      <color rgb="FF00B050"/>
      <name val="Arial"/>
      <family val="2"/>
    </font>
    <font>
      <sz val="10"/>
      <color rgb="FF00B050"/>
      <name val="Arial"/>
      <family val="2"/>
    </font>
    <font>
      <b/>
      <sz val="10"/>
      <color rgb="FFFF0000"/>
      <name val="Arial"/>
      <family val="2"/>
    </font>
    <font>
      <b/>
      <i/>
      <sz val="10"/>
      <color rgb="FF7030A0"/>
      <name val="Arial"/>
      <family val="2"/>
    </font>
    <font>
      <b/>
      <i/>
      <sz val="12"/>
      <color rgb="FF7030A0"/>
      <name val="Arial"/>
      <family val="2"/>
    </font>
    <font>
      <b/>
      <i/>
      <sz val="10"/>
      <color theme="8" tint="-0.249977111117893"/>
      <name val="Arial"/>
      <family val="2"/>
    </font>
    <font>
      <b/>
      <i/>
      <u/>
      <sz val="10"/>
      <name val="Arial"/>
      <family val="2"/>
    </font>
    <font>
      <b/>
      <u/>
      <sz val="10"/>
      <name val="Arial"/>
      <family val="2"/>
    </font>
  </fonts>
  <fills count="10">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s>
  <cellStyleXfs count="30">
    <xf numFmtId="0" fontId="0" fillId="0" borderId="0"/>
    <xf numFmtId="9"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312">
    <xf numFmtId="0" fontId="0" fillId="0" borderId="0" xfId="0"/>
    <xf numFmtId="164" fontId="0" fillId="0" borderId="0" xfId="0" applyNumberFormat="1"/>
    <xf numFmtId="0" fontId="2" fillId="0" borderId="0" xfId="0" applyFont="1"/>
    <xf numFmtId="0" fontId="3" fillId="0" borderId="1" xfId="0" applyFont="1" applyBorder="1" applyAlignment="1">
      <alignment horizontal="center"/>
    </xf>
    <xf numFmtId="0" fontId="3" fillId="0" borderId="1" xfId="0" applyFont="1" applyFill="1" applyBorder="1" applyAlignment="1">
      <alignment horizontal="center"/>
    </xf>
    <xf numFmtId="0" fontId="3" fillId="0" borderId="0" xfId="0" applyFont="1"/>
    <xf numFmtId="0" fontId="3" fillId="0" borderId="0" xfId="0" applyFont="1"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0" fontId="6" fillId="0" borderId="0" xfId="0" applyFont="1" applyBorder="1"/>
    <xf numFmtId="0" fontId="6" fillId="0" borderId="0" xfId="0" applyFont="1"/>
    <xf numFmtId="0" fontId="5" fillId="0" borderId="0" xfId="0" applyFont="1"/>
    <xf numFmtId="44" fontId="7" fillId="0" borderId="0" xfId="0" applyNumberFormat="1" applyFont="1" applyAlignment="1">
      <alignment horizontal="left"/>
    </xf>
    <xf numFmtId="44" fontId="7" fillId="0" borderId="0" xfId="0" applyNumberFormat="1" applyFont="1"/>
    <xf numFmtId="165" fontId="0" fillId="0" borderId="0" xfId="0" applyNumberFormat="1"/>
    <xf numFmtId="165" fontId="1" fillId="0" borderId="0" xfId="0" applyNumberFormat="1" applyFont="1"/>
    <xf numFmtId="0" fontId="11" fillId="0" borderId="0" xfId="0" applyFont="1"/>
    <xf numFmtId="165" fontId="3" fillId="0" borderId="0" xfId="0" applyNumberFormat="1" applyFont="1"/>
    <xf numFmtId="165" fontId="11" fillId="0" borderId="0" xfId="0" applyNumberFormat="1" applyFont="1"/>
    <xf numFmtId="165" fontId="13" fillId="0" borderId="0" xfId="0" applyNumberFormat="1" applyFont="1"/>
    <xf numFmtId="164" fontId="0" fillId="0" borderId="0" xfId="0" applyNumberFormat="1"/>
    <xf numFmtId="0" fontId="3" fillId="0" borderId="0" xfId="0" applyFont="1"/>
    <xf numFmtId="0" fontId="0" fillId="0" borderId="0" xfId="0"/>
    <xf numFmtId="165" fontId="0" fillId="0" borderId="0" xfId="0" applyNumberFormat="1"/>
    <xf numFmtId="0" fontId="7" fillId="0" borderId="0" xfId="0" applyFont="1"/>
    <xf numFmtId="0" fontId="3" fillId="0" borderId="0" xfId="3" applyFont="1"/>
    <xf numFmtId="0" fontId="3" fillId="0" borderId="0" xfId="6" applyFont="1"/>
    <xf numFmtId="0" fontId="1" fillId="0" borderId="0" xfId="0" applyFont="1" applyBorder="1" applyAlignment="1">
      <alignment horizontal="center"/>
    </xf>
    <xf numFmtId="0" fontId="15" fillId="0" borderId="0" xfId="0" applyFont="1" applyAlignment="1">
      <alignment horizontal="center"/>
    </xf>
    <xf numFmtId="0" fontId="16" fillId="0" borderId="0" xfId="0" applyFont="1"/>
    <xf numFmtId="0" fontId="14" fillId="0" borderId="0" xfId="0" applyFont="1" applyAlignment="1">
      <alignment horizontal="center"/>
    </xf>
    <xf numFmtId="164" fontId="14" fillId="0" borderId="0" xfId="0" applyNumberFormat="1" applyFont="1" applyAlignment="1">
      <alignment horizontal="center"/>
    </xf>
    <xf numFmtId="0" fontId="3" fillId="0" borderId="0" xfId="0" applyNumberFormat="1" applyFont="1"/>
    <xf numFmtId="165" fontId="3" fillId="0" borderId="0" xfId="6" applyNumberFormat="1" applyFont="1"/>
    <xf numFmtId="0" fontId="3" fillId="0" borderId="1" xfId="0" applyFont="1" applyBorder="1" applyAlignment="1">
      <alignment horizontal="center" wrapText="1"/>
    </xf>
    <xf numFmtId="2" fontId="7" fillId="0" borderId="0" xfId="0" applyNumberFormat="1" applyFont="1" applyBorder="1" applyAlignment="1">
      <alignment horizontal="center"/>
    </xf>
    <xf numFmtId="10" fontId="0" fillId="0" borderId="0" xfId="0" applyNumberFormat="1"/>
    <xf numFmtId="10" fontId="1" fillId="0" borderId="0" xfId="0" applyNumberFormat="1" applyFont="1" applyFill="1" applyBorder="1" applyAlignment="1">
      <alignment horizontal="center"/>
    </xf>
    <xf numFmtId="44" fontId="2" fillId="0" borderId="2" xfId="0" applyNumberFormat="1" applyFont="1" applyBorder="1" applyAlignment="1" applyProtection="1">
      <alignment horizontal="left"/>
    </xf>
    <xf numFmtId="44" fontId="2" fillId="0" borderId="2" xfId="0" applyNumberFormat="1" applyFont="1" applyBorder="1" applyAlignment="1" applyProtection="1">
      <alignment horizontal="center"/>
    </xf>
    <xf numFmtId="44" fontId="2" fillId="0" borderId="2" xfId="0" applyNumberFormat="1" applyFont="1" applyBorder="1" applyAlignment="1" applyProtection="1">
      <alignment horizontal="center" wrapText="1"/>
    </xf>
    <xf numFmtId="5" fontId="7" fillId="0" borderId="2" xfId="0" applyNumberFormat="1" applyFont="1" applyBorder="1" applyAlignment="1" applyProtection="1">
      <alignment horizontal="center"/>
    </xf>
    <xf numFmtId="44" fontId="2" fillId="0" borderId="2" xfId="0" applyNumberFormat="1" applyFont="1" applyBorder="1" applyAlignment="1" applyProtection="1">
      <alignment horizontal="left" wrapText="1"/>
    </xf>
    <xf numFmtId="44" fontId="2" fillId="0" borderId="3" xfId="0" applyNumberFormat="1" applyFont="1" applyBorder="1" applyAlignment="1" applyProtection="1">
      <alignment horizontal="left"/>
    </xf>
    <xf numFmtId="44" fontId="1" fillId="0" borderId="4" xfId="0" applyNumberFormat="1" applyFont="1" applyBorder="1" applyProtection="1"/>
    <xf numFmtId="44" fontId="7" fillId="0" borderId="5" xfId="0" applyNumberFormat="1" applyFont="1" applyBorder="1" applyProtection="1"/>
    <xf numFmtId="44" fontId="1" fillId="0" borderId="6" xfId="0" applyNumberFormat="1" applyFont="1" applyBorder="1" applyAlignment="1" applyProtection="1">
      <alignment horizontal="left"/>
    </xf>
    <xf numFmtId="44" fontId="1" fillId="0" borderId="0" xfId="0" applyNumberFormat="1" applyFont="1" applyBorder="1" applyProtection="1"/>
    <xf numFmtId="44" fontId="7" fillId="0" borderId="0" xfId="0" applyNumberFormat="1" applyFont="1" applyBorder="1" applyProtection="1"/>
    <xf numFmtId="44" fontId="7" fillId="0" borderId="7" xfId="0" applyNumberFormat="1" applyFont="1" applyBorder="1" applyProtection="1"/>
    <xf numFmtId="44" fontId="1" fillId="0" borderId="0" xfId="0" applyNumberFormat="1" applyFont="1" applyBorder="1" applyAlignment="1" applyProtection="1">
      <alignment horizontal="left"/>
    </xf>
    <xf numFmtId="44" fontId="7" fillId="0" borderId="8" xfId="0" applyNumberFormat="1" applyFont="1" applyBorder="1" applyAlignment="1" applyProtection="1">
      <alignment horizontal="left"/>
    </xf>
    <xf numFmtId="44" fontId="7" fillId="0" borderId="1" xfId="0" applyNumberFormat="1" applyFont="1" applyBorder="1" applyAlignment="1" applyProtection="1">
      <alignment horizontal="left"/>
    </xf>
    <xf numFmtId="44" fontId="1" fillId="0" borderId="1" xfId="0" applyNumberFormat="1" applyFont="1" applyBorder="1" applyProtection="1"/>
    <xf numFmtId="44" fontId="7" fillId="0" borderId="9" xfId="0" applyNumberFormat="1" applyFont="1" applyBorder="1" applyProtection="1"/>
    <xf numFmtId="0" fontId="6" fillId="0" borderId="0" xfId="0" applyFont="1" applyProtection="1">
      <protection locked="0"/>
    </xf>
    <xf numFmtId="0" fontId="17" fillId="0" borderId="1" xfId="0" applyFont="1" applyFill="1" applyBorder="1" applyAlignment="1">
      <alignment horizontal="center"/>
    </xf>
    <xf numFmtId="0" fontId="0" fillId="0" borderId="0" xfId="0" applyFont="1" applyAlignment="1">
      <alignment wrapText="1"/>
    </xf>
    <xf numFmtId="6" fontId="3" fillId="0" borderId="0" xfId="0" applyNumberFormat="1" applyFont="1"/>
    <xf numFmtId="0" fontId="0" fillId="0" borderId="0" xfId="0" applyNumberFormat="1" applyAlignment="1"/>
    <xf numFmtId="0" fontId="3" fillId="0" borderId="0" xfId="0" applyNumberFormat="1" applyFont="1" applyAlignment="1"/>
    <xf numFmtId="44" fontId="10" fillId="0" borderId="0" xfId="0" applyNumberFormat="1" applyFont="1" applyAlignment="1" applyProtection="1">
      <alignment horizontal="right"/>
    </xf>
    <xf numFmtId="10" fontId="9" fillId="0" borderId="0" xfId="0" applyNumberFormat="1" applyFont="1" applyAlignment="1" applyProtection="1">
      <alignment horizontal="center"/>
    </xf>
    <xf numFmtId="44" fontId="7" fillId="0" borderId="0" xfId="0" applyNumberFormat="1" applyFont="1" applyProtection="1"/>
    <xf numFmtId="0" fontId="6" fillId="0" borderId="0" xfId="0" applyFont="1" applyProtection="1"/>
    <xf numFmtId="44" fontId="1" fillId="0" borderId="0" xfId="0" applyNumberFormat="1" applyFont="1" applyAlignment="1" applyProtection="1">
      <alignment horizontal="left"/>
    </xf>
    <xf numFmtId="44" fontId="7" fillId="0" borderId="0" xfId="0" applyNumberFormat="1" applyFont="1" applyAlignment="1" applyProtection="1">
      <alignment horizontal="left"/>
    </xf>
    <xf numFmtId="167" fontId="3" fillId="0" borderId="0" xfId="3" applyNumberFormat="1" applyFont="1"/>
    <xf numFmtId="0" fontId="1" fillId="0" borderId="0" xfId="0" applyFont="1"/>
    <xf numFmtId="0" fontId="0" fillId="0" borderId="0" xfId="0" applyAlignment="1"/>
    <xf numFmtId="0" fontId="15" fillId="0" borderId="0" xfId="0" applyFont="1"/>
    <xf numFmtId="4" fontId="3" fillId="0" borderId="0" xfId="3" applyNumberFormat="1" applyFont="1"/>
    <xf numFmtId="44" fontId="2" fillId="0" borderId="2" xfId="0" applyNumberFormat="1" applyFont="1" applyFill="1" applyBorder="1" applyAlignment="1" applyProtection="1">
      <alignment horizontal="center" wrapText="1"/>
    </xf>
    <xf numFmtId="5" fontId="7" fillId="0" borderId="2" xfId="0" applyNumberFormat="1" applyFont="1" applyFill="1" applyBorder="1" applyAlignment="1" applyProtection="1">
      <alignment horizontal="center"/>
    </xf>
    <xf numFmtId="10" fontId="17" fillId="0" borderId="1" xfId="0" applyNumberFormat="1" applyFont="1" applyFill="1" applyBorder="1" applyAlignment="1">
      <alignment horizontal="center" wrapText="1"/>
    </xf>
    <xf numFmtId="44" fontId="22" fillId="0" borderId="2" xfId="0" applyNumberFormat="1" applyFont="1" applyBorder="1" applyAlignment="1" applyProtection="1">
      <alignment horizontal="left" wrapText="1"/>
    </xf>
    <xf numFmtId="5" fontId="23" fillId="0" borderId="2" xfId="0" applyNumberFormat="1" applyFont="1" applyBorder="1" applyAlignment="1" applyProtection="1">
      <alignment horizontal="center"/>
    </xf>
    <xf numFmtId="0" fontId="0" fillId="0" borderId="0" xfId="0" applyFont="1"/>
    <xf numFmtId="44" fontId="2" fillId="4" borderId="2" xfId="0" applyNumberFormat="1" applyFont="1" applyFill="1" applyBorder="1" applyAlignment="1" applyProtection="1">
      <alignment horizontal="left"/>
    </xf>
    <xf numFmtId="5" fontId="7" fillId="4" borderId="2" xfId="0" applyNumberFormat="1" applyFont="1" applyFill="1" applyBorder="1" applyAlignment="1" applyProtection="1">
      <alignment horizontal="center"/>
    </xf>
    <xf numFmtId="164" fontId="7" fillId="4" borderId="2" xfId="0" applyNumberFormat="1" applyFont="1" applyFill="1" applyBorder="1" applyAlignment="1" applyProtection="1">
      <alignment horizontal="center"/>
    </xf>
    <xf numFmtId="5" fontId="7" fillId="4" borderId="2" xfId="1" applyNumberFormat="1" applyFont="1" applyFill="1" applyBorder="1" applyAlignment="1" applyProtection="1">
      <alignment horizontal="center"/>
    </xf>
    <xf numFmtId="0" fontId="2" fillId="0" borderId="10" xfId="0" applyFont="1" applyBorder="1"/>
    <xf numFmtId="0" fontId="0" fillId="0" borderId="10" xfId="0" applyBorder="1"/>
    <xf numFmtId="0" fontId="2" fillId="4" borderId="0" xfId="0" applyFont="1" applyFill="1" applyBorder="1" applyAlignment="1">
      <alignment horizontal="left"/>
    </xf>
    <xf numFmtId="0" fontId="3" fillId="4" borderId="0" xfId="0" applyFont="1" applyFill="1" applyBorder="1" applyAlignment="1">
      <alignment horizontal="center"/>
    </xf>
    <xf numFmtId="10" fontId="3" fillId="4" borderId="0" xfId="0" applyNumberFormat="1" applyFont="1" applyFill="1" applyBorder="1" applyAlignment="1">
      <alignment horizontal="center"/>
    </xf>
    <xf numFmtId="0" fontId="2" fillId="4" borderId="0" xfId="0" applyFont="1" applyFill="1"/>
    <xf numFmtId="164" fontId="0" fillId="4" borderId="0" xfId="0" applyNumberFormat="1" applyFill="1"/>
    <xf numFmtId="0" fontId="0" fillId="4" borderId="0" xfId="0" applyFill="1"/>
    <xf numFmtId="0" fontId="2" fillId="3" borderId="0" xfId="0" applyFont="1" applyFill="1"/>
    <xf numFmtId="164" fontId="0" fillId="3" borderId="0" xfId="0" applyNumberFormat="1" applyFill="1"/>
    <xf numFmtId="0" fontId="0" fillId="3" borderId="0" xfId="0" applyFill="1"/>
    <xf numFmtId="10" fontId="0" fillId="3" borderId="0" xfId="0" applyNumberFormat="1" applyFill="1"/>
    <xf numFmtId="0" fontId="3" fillId="0" borderId="9" xfId="0" applyFont="1" applyBorder="1" applyAlignment="1">
      <alignment horizontal="center"/>
    </xf>
    <xf numFmtId="0" fontId="3" fillId="4" borderId="7" xfId="0" applyFont="1" applyFill="1" applyBorder="1" applyAlignment="1">
      <alignment horizontal="center"/>
    </xf>
    <xf numFmtId="164" fontId="0" fillId="0" borderId="7" xfId="0" applyNumberFormat="1" applyBorder="1"/>
    <xf numFmtId="164" fontId="7" fillId="0" borderId="7" xfId="0" applyNumberFormat="1" applyFont="1" applyBorder="1" applyAlignment="1">
      <alignment horizontal="right"/>
    </xf>
    <xf numFmtId="0" fontId="17" fillId="0" borderId="9" xfId="0" applyFont="1" applyFill="1" applyBorder="1" applyAlignment="1">
      <alignment horizontal="center"/>
    </xf>
    <xf numFmtId="166" fontId="0" fillId="0" borderId="7" xfId="0" applyNumberFormat="1" applyBorder="1"/>
    <xf numFmtId="0" fontId="14" fillId="3" borderId="0" xfId="0" applyFont="1" applyFill="1" applyAlignment="1">
      <alignment horizontal="center"/>
    </xf>
    <xf numFmtId="164" fontId="8" fillId="4" borderId="0" xfId="0" applyNumberFormat="1" applyFont="1" applyFill="1"/>
    <xf numFmtId="0" fontId="3" fillId="4" borderId="0" xfId="0" applyFont="1" applyFill="1" applyAlignment="1">
      <alignment horizontal="center"/>
    </xf>
    <xf numFmtId="0" fontId="15" fillId="4" borderId="0" xfId="0" applyFont="1" applyFill="1" applyAlignment="1">
      <alignment horizontal="center"/>
    </xf>
    <xf numFmtId="0" fontId="3" fillId="4" borderId="0" xfId="0" applyFont="1" applyFill="1"/>
    <xf numFmtId="0" fontId="14" fillId="4" borderId="0" xfId="0" applyFont="1" applyFill="1" applyAlignment="1">
      <alignment horizontal="center"/>
    </xf>
    <xf numFmtId="0" fontId="0" fillId="4" borderId="0" xfId="0" applyNumberFormat="1" applyFill="1" applyAlignment="1"/>
    <xf numFmtId="164" fontId="2" fillId="4" borderId="0" xfId="0" applyNumberFormat="1" applyFont="1" applyFill="1"/>
    <xf numFmtId="164" fontId="16" fillId="4" borderId="0" xfId="0" applyNumberFormat="1" applyFont="1" applyFill="1" applyAlignment="1">
      <alignment horizontal="center"/>
    </xf>
    <xf numFmtId="164" fontId="8" fillId="0" borderId="10" xfId="0" applyNumberFormat="1" applyFont="1" applyBorder="1"/>
    <xf numFmtId="164" fontId="20" fillId="0" borderId="10" xfId="0" applyNumberFormat="1" applyFont="1" applyBorder="1" applyAlignment="1">
      <alignment horizontal="center"/>
    </xf>
    <xf numFmtId="0" fontId="3" fillId="3" borderId="0" xfId="0" applyFont="1" applyFill="1"/>
    <xf numFmtId="165" fontId="0" fillId="3" borderId="0" xfId="0" applyNumberFormat="1" applyFill="1"/>
    <xf numFmtId="165" fontId="0" fillId="0" borderId="10" xfId="0" applyNumberFormat="1" applyBorder="1"/>
    <xf numFmtId="165" fontId="0" fillId="4" borderId="0" xfId="0" applyNumberFormat="1" applyFill="1"/>
    <xf numFmtId="165" fontId="1" fillId="3" borderId="0" xfId="0" applyNumberFormat="1" applyFont="1" applyFill="1"/>
    <xf numFmtId="0" fontId="4" fillId="3" borderId="0" xfId="0" applyFont="1" applyFill="1"/>
    <xf numFmtId="165" fontId="3" fillId="4" borderId="0" xfId="0" applyNumberFormat="1" applyFont="1" applyFill="1"/>
    <xf numFmtId="0" fontId="3" fillId="4" borderId="0" xfId="0" applyNumberFormat="1" applyFont="1" applyFill="1"/>
    <xf numFmtId="0" fontId="12" fillId="4" borderId="0" xfId="0" applyFont="1" applyFill="1" applyAlignment="1">
      <alignment wrapText="1"/>
    </xf>
    <xf numFmtId="165" fontId="11" fillId="4" borderId="0" xfId="0" applyNumberFormat="1" applyFont="1" applyFill="1"/>
    <xf numFmtId="167" fontId="3" fillId="4" borderId="0" xfId="0" applyNumberFormat="1" applyFont="1" applyFill="1"/>
    <xf numFmtId="4" fontId="3" fillId="4" borderId="0" xfId="3" applyNumberFormat="1" applyFont="1" applyFill="1"/>
    <xf numFmtId="0" fontId="3" fillId="4" borderId="0" xfId="3" applyFont="1" applyFill="1"/>
    <xf numFmtId="167" fontId="3" fillId="4" borderId="0" xfId="3" applyNumberFormat="1" applyFont="1" applyFill="1"/>
    <xf numFmtId="165" fontId="3" fillId="4" borderId="0" xfId="6" applyNumberFormat="1" applyFont="1" applyFill="1"/>
    <xf numFmtId="0" fontId="3" fillId="4" borderId="0" xfId="6" applyFont="1" applyFill="1"/>
    <xf numFmtId="0" fontId="3" fillId="0" borderId="10" xfId="0" applyFont="1" applyBorder="1"/>
    <xf numFmtId="165" fontId="3" fillId="0" borderId="10" xfId="0" applyNumberFormat="1" applyFont="1" applyBorder="1"/>
    <xf numFmtId="0" fontId="3" fillId="0" borderId="10" xfId="0" applyNumberFormat="1" applyFont="1" applyBorder="1"/>
    <xf numFmtId="165" fontId="13" fillId="0" borderId="10" xfId="0" applyNumberFormat="1" applyFont="1" applyBorder="1"/>
    <xf numFmtId="4" fontId="3" fillId="0" borderId="10" xfId="3" applyNumberFormat="1" applyFont="1" applyBorder="1"/>
    <xf numFmtId="0" fontId="3" fillId="0" borderId="10" xfId="3" applyFont="1" applyBorder="1"/>
    <xf numFmtId="165" fontId="1" fillId="0" borderId="10" xfId="0" applyNumberFormat="1" applyFont="1" applyBorder="1"/>
    <xf numFmtId="167" fontId="3" fillId="0" borderId="10" xfId="3" applyNumberFormat="1" applyFont="1" applyBorder="1"/>
    <xf numFmtId="165" fontId="3" fillId="0" borderId="10" xfId="6" applyNumberFormat="1" applyFont="1" applyBorder="1"/>
    <xf numFmtId="0" fontId="3" fillId="0" borderId="10" xfId="6" applyFont="1" applyBorder="1"/>
    <xf numFmtId="5" fontId="7" fillId="5" borderId="2" xfId="0" applyNumberFormat="1" applyFont="1" applyFill="1" applyBorder="1" applyAlignment="1" applyProtection="1">
      <alignment horizontal="center"/>
    </xf>
    <xf numFmtId="0" fontId="2" fillId="0" borderId="10" xfId="0" applyFont="1" applyBorder="1" applyProtection="1"/>
    <xf numFmtId="0" fontId="3" fillId="0" borderId="10" xfId="0" applyFont="1" applyBorder="1" applyAlignment="1" applyProtection="1">
      <alignment horizontal="center"/>
    </xf>
    <xf numFmtId="165" fontId="3" fillId="0" borderId="11" xfId="0" applyNumberFormat="1" applyFont="1" applyBorder="1" applyAlignment="1" applyProtection="1">
      <alignment horizontal="center"/>
    </xf>
    <xf numFmtId="2" fontId="7" fillId="0" borderId="10" xfId="0" applyNumberFormat="1" applyFont="1" applyBorder="1" applyAlignment="1" applyProtection="1">
      <alignment horizontal="center"/>
    </xf>
    <xf numFmtId="10" fontId="7" fillId="0" borderId="10" xfId="0" applyNumberFormat="1" applyFont="1" applyBorder="1" applyAlignment="1" applyProtection="1">
      <alignment horizontal="center"/>
    </xf>
    <xf numFmtId="3" fontId="2" fillId="0" borderId="10" xfId="0" applyNumberFormat="1" applyFont="1" applyBorder="1" applyProtection="1"/>
    <xf numFmtId="3" fontId="2" fillId="0" borderId="11" xfId="0" applyNumberFormat="1" applyFont="1" applyBorder="1" applyProtection="1"/>
    <xf numFmtId="4" fontId="0" fillId="0" borderId="10" xfId="0" applyNumberFormat="1" applyBorder="1" applyProtection="1"/>
    <xf numFmtId="10" fontId="1" fillId="0" borderId="10" xfId="0" applyNumberFormat="1" applyFont="1" applyFill="1" applyBorder="1" applyAlignment="1" applyProtection="1">
      <alignment horizontal="center"/>
    </xf>
    <xf numFmtId="164" fontId="2" fillId="0" borderId="10" xfId="0" applyNumberFormat="1" applyFont="1" applyBorder="1" applyProtection="1"/>
    <xf numFmtId="9" fontId="2" fillId="0" borderId="10" xfId="0" applyNumberFormat="1" applyFont="1" applyBorder="1" applyProtection="1"/>
    <xf numFmtId="164" fontId="2" fillId="0" borderId="11" xfId="0" applyNumberFormat="1" applyFont="1" applyBorder="1" applyProtection="1"/>
    <xf numFmtId="10" fontId="2" fillId="0" borderId="10" xfId="0" applyNumberFormat="1" applyFont="1" applyBorder="1" applyProtection="1"/>
    <xf numFmtId="0" fontId="0" fillId="0" borderId="10" xfId="0" applyBorder="1" applyProtection="1"/>
    <xf numFmtId="0" fontId="2" fillId="0" borderId="0" xfId="0" applyFont="1" applyProtection="1"/>
    <xf numFmtId="0" fontId="3" fillId="0" borderId="0" xfId="0" applyFont="1" applyBorder="1" applyAlignment="1" applyProtection="1">
      <alignment horizontal="center"/>
    </xf>
    <xf numFmtId="0" fontId="3" fillId="0" borderId="7" xfId="0" applyFont="1" applyBorder="1" applyAlignment="1" applyProtection="1">
      <alignment horizontal="center"/>
    </xf>
    <xf numFmtId="2" fontId="7" fillId="0" borderId="0" xfId="0" applyNumberFormat="1" applyFont="1" applyBorder="1" applyAlignment="1" applyProtection="1">
      <alignment horizontal="center"/>
    </xf>
    <xf numFmtId="10" fontId="7" fillId="0" borderId="0" xfId="0" applyNumberFormat="1" applyFont="1" applyBorder="1" applyAlignment="1" applyProtection="1">
      <alignment horizontal="center"/>
    </xf>
    <xf numFmtId="4" fontId="0" fillId="0" borderId="0" xfId="0" applyNumberFormat="1" applyProtection="1"/>
    <xf numFmtId="10" fontId="1"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3" fillId="0" borderId="7" xfId="0" applyFont="1" applyFill="1" applyBorder="1" applyAlignment="1" applyProtection="1">
      <alignment horizontal="center"/>
    </xf>
    <xf numFmtId="0" fontId="0" fillId="0" borderId="0" xfId="0" applyProtection="1"/>
    <xf numFmtId="0" fontId="4" fillId="0" borderId="0" xfId="0" applyFont="1" applyFill="1" applyBorder="1" applyAlignment="1" applyProtection="1">
      <alignment horizontal="center"/>
    </xf>
    <xf numFmtId="164" fontId="0" fillId="0" borderId="0" xfId="0" applyNumberFormat="1" applyProtection="1"/>
    <xf numFmtId="9" fontId="0" fillId="0" borderId="0" xfId="0" applyNumberFormat="1" applyProtection="1"/>
    <xf numFmtId="164" fontId="0" fillId="0" borderId="7" xfId="0" applyNumberFormat="1" applyBorder="1" applyProtection="1"/>
    <xf numFmtId="3" fontId="0" fillId="0" borderId="0" xfId="0" applyNumberFormat="1" applyProtection="1"/>
    <xf numFmtId="0" fontId="0" fillId="0" borderId="7" xfId="0" applyBorder="1" applyProtection="1"/>
    <xf numFmtId="9" fontId="2" fillId="0" borderId="0" xfId="0" applyNumberFormat="1" applyFont="1" applyProtection="1"/>
    <xf numFmtId="164" fontId="2" fillId="0" borderId="7" xfId="0" applyNumberFormat="1" applyFont="1" applyBorder="1" applyProtection="1"/>
    <xf numFmtId="3" fontId="2" fillId="0" borderId="0" xfId="0" applyNumberFormat="1" applyFont="1" applyProtection="1"/>
    <xf numFmtId="3" fontId="2" fillId="0" borderId="7" xfId="0" applyNumberFormat="1" applyFont="1" applyBorder="1" applyProtection="1"/>
    <xf numFmtId="10" fontId="0" fillId="0" borderId="0" xfId="0" applyNumberFormat="1" applyProtection="1"/>
    <xf numFmtId="166" fontId="0" fillId="0" borderId="7" xfId="0" applyNumberFormat="1" applyBorder="1" applyProtection="1"/>
    <xf numFmtId="0" fontId="2" fillId="4" borderId="0" xfId="0" applyFont="1" applyFill="1" applyProtection="1"/>
    <xf numFmtId="0" fontId="0" fillId="4" borderId="0" xfId="0" applyFill="1" applyProtection="1"/>
    <xf numFmtId="0" fontId="0" fillId="4" borderId="7" xfId="0" applyFill="1" applyBorder="1" applyProtection="1"/>
    <xf numFmtId="2" fontId="7" fillId="4" borderId="0" xfId="0" applyNumberFormat="1" applyFont="1" applyFill="1" applyBorder="1" applyAlignment="1" applyProtection="1">
      <alignment horizontal="center"/>
    </xf>
    <xf numFmtId="10" fontId="7" fillId="4" borderId="0" xfId="0" applyNumberFormat="1" applyFont="1" applyFill="1" applyBorder="1" applyAlignment="1" applyProtection="1">
      <alignment horizontal="center"/>
    </xf>
    <xf numFmtId="4" fontId="0" fillId="4" borderId="0" xfId="0" applyNumberFormat="1" applyFill="1" applyProtection="1"/>
    <xf numFmtId="10" fontId="1" fillId="4" borderId="0" xfId="0" applyNumberFormat="1" applyFont="1" applyFill="1" applyBorder="1" applyAlignment="1" applyProtection="1">
      <alignment horizontal="center"/>
    </xf>
    <xf numFmtId="9" fontId="0" fillId="4" borderId="0" xfId="0" applyNumberFormat="1" applyFill="1" applyProtection="1"/>
    <xf numFmtId="164" fontId="0" fillId="4" borderId="7" xfId="0" applyNumberFormat="1" applyFill="1" applyBorder="1" applyProtection="1"/>
    <xf numFmtId="3" fontId="0" fillId="4" borderId="0" xfId="0" applyNumberFormat="1" applyFill="1" applyProtection="1"/>
    <xf numFmtId="0" fontId="5" fillId="0" borderId="0" xfId="0" applyFont="1" applyProtection="1"/>
    <xf numFmtId="0" fontId="5" fillId="0" borderId="0" xfId="0" applyFont="1" applyBorder="1" applyAlignment="1" applyProtection="1">
      <alignment horizontal="center"/>
    </xf>
    <xf numFmtId="0" fontId="6" fillId="0" borderId="0" xfId="0" applyFont="1" applyBorder="1" applyAlignment="1" applyProtection="1"/>
    <xf numFmtId="0" fontId="6" fillId="0" borderId="0" xfId="0" applyFont="1" applyBorder="1" applyProtection="1"/>
    <xf numFmtId="44" fontId="2" fillId="0" borderId="0" xfId="0" applyNumberFormat="1" applyFont="1" applyBorder="1" applyAlignment="1" applyProtection="1">
      <alignment horizontal="center"/>
    </xf>
    <xf numFmtId="0" fontId="7" fillId="0" borderId="0" xfId="0" applyFont="1" applyAlignment="1" applyProtection="1">
      <alignment horizontal="center"/>
    </xf>
    <xf numFmtId="44" fontId="2" fillId="0" borderId="0" xfId="0" applyNumberFormat="1" applyFont="1" applyAlignment="1" applyProtection="1">
      <alignment horizontal="left"/>
    </xf>
    <xf numFmtId="44" fontId="2" fillId="3" borderId="0" xfId="0" applyNumberFormat="1" applyFont="1" applyFill="1" applyAlignment="1" applyProtection="1">
      <alignment horizontal="left"/>
    </xf>
    <xf numFmtId="44" fontId="7" fillId="3" borderId="0" xfId="0" applyNumberFormat="1" applyFont="1" applyFill="1" applyAlignment="1" applyProtection="1">
      <alignment horizontal="left"/>
    </xf>
    <xf numFmtId="44" fontId="10" fillId="0" borderId="14" xfId="0" applyNumberFormat="1" applyFont="1" applyBorder="1" applyAlignment="1" applyProtection="1">
      <alignment horizontal="right"/>
    </xf>
    <xf numFmtId="0" fontId="0" fillId="0" borderId="0" xfId="0" applyAlignment="1">
      <alignment horizontal="center" wrapText="1"/>
    </xf>
    <xf numFmtId="0" fontId="25" fillId="6" borderId="1" xfId="0" applyFont="1" applyFill="1" applyBorder="1" applyAlignment="1">
      <alignment horizontal="center" wrapText="1"/>
    </xf>
    <xf numFmtId="0" fontId="0" fillId="6" borderId="0" xfId="0" applyFont="1" applyFill="1" applyBorder="1" applyAlignment="1" applyProtection="1">
      <alignment horizontal="center"/>
      <protection locked="0"/>
    </xf>
    <xf numFmtId="164" fontId="7" fillId="6" borderId="0" xfId="0" applyNumberFormat="1" applyFont="1" applyFill="1" applyBorder="1" applyAlignment="1" applyProtection="1">
      <alignment horizontal="right"/>
      <protection locked="0"/>
    </xf>
    <xf numFmtId="0" fontId="1" fillId="6" borderId="0" xfId="0" applyFont="1" applyFill="1" applyBorder="1" applyAlignment="1" applyProtection="1">
      <alignment horizontal="center"/>
      <protection locked="0"/>
    </xf>
    <xf numFmtId="0" fontId="2" fillId="0" borderId="10" xfId="0" applyFont="1" applyFill="1" applyBorder="1" applyProtection="1"/>
    <xf numFmtId="164" fontId="3" fillId="0" borderId="10" xfId="0" applyNumberFormat="1" applyFont="1" applyFill="1" applyBorder="1" applyAlignment="1" applyProtection="1">
      <alignment horizontal="center"/>
    </xf>
    <xf numFmtId="0" fontId="2" fillId="0" borderId="0" xfId="0" applyFont="1" applyFill="1" applyProtection="1"/>
    <xf numFmtId="164" fontId="3" fillId="0" borderId="0" xfId="0" applyNumberFormat="1" applyFont="1" applyFill="1" applyBorder="1" applyAlignment="1" applyProtection="1">
      <alignment horizontal="center"/>
    </xf>
    <xf numFmtId="164" fontId="2" fillId="0" borderId="10" xfId="0" applyNumberFormat="1" applyFont="1" applyFill="1" applyBorder="1" applyProtection="1"/>
    <xf numFmtId="0" fontId="0" fillId="0" borderId="0" xfId="0" applyFill="1" applyProtection="1"/>
    <xf numFmtId="164" fontId="0" fillId="0" borderId="0" xfId="0" applyNumberFormat="1" applyFill="1" applyProtection="1"/>
    <xf numFmtId="164" fontId="2" fillId="0" borderId="0" xfId="0" applyNumberFormat="1" applyFont="1" applyFill="1" applyProtection="1"/>
    <xf numFmtId="10" fontId="4" fillId="6" borderId="1" xfId="0" applyNumberFormat="1" applyFont="1" applyFill="1" applyBorder="1" applyAlignment="1">
      <alignment horizontal="center" wrapText="1"/>
    </xf>
    <xf numFmtId="10" fontId="7" fillId="6" borderId="0" xfId="0" applyNumberFormat="1" applyFont="1" applyFill="1" applyBorder="1" applyAlignment="1" applyProtection="1">
      <alignment horizontal="center"/>
      <protection locked="0"/>
    </xf>
    <xf numFmtId="0" fontId="27" fillId="6" borderId="1" xfId="0" applyFont="1" applyFill="1" applyBorder="1" applyAlignment="1">
      <alignment horizontal="center" wrapText="1"/>
    </xf>
    <xf numFmtId="4" fontId="0" fillId="6" borderId="0" xfId="0" applyNumberFormat="1" applyFill="1" applyProtection="1">
      <protection locked="0"/>
    </xf>
    <xf numFmtId="6" fontId="2" fillId="0" borderId="2" xfId="0" applyNumberFormat="1" applyFont="1" applyBorder="1" applyAlignment="1">
      <alignment horizontal="right"/>
    </xf>
    <xf numFmtId="6" fontId="2" fillId="0" borderId="2" xfId="0" applyNumberFormat="1" applyFont="1" applyBorder="1"/>
    <xf numFmtId="0" fontId="2" fillId="0" borderId="2" xfId="0" applyFont="1" applyBorder="1" applyAlignment="1">
      <alignment horizontal="right"/>
    </xf>
    <xf numFmtId="0" fontId="24" fillId="0" borderId="0" xfId="0" applyFont="1" applyAlignment="1">
      <alignment wrapText="1"/>
    </xf>
    <xf numFmtId="0" fontId="3" fillId="0" borderId="0" xfId="0" applyFont="1" applyAlignment="1">
      <alignment horizontal="center" wrapText="1"/>
    </xf>
    <xf numFmtId="0" fontId="3" fillId="0" borderId="0" xfId="0" applyNumberFormat="1" applyFont="1" applyFill="1" applyAlignment="1"/>
    <xf numFmtId="0" fontId="1" fillId="6" borderId="0" xfId="0" applyFont="1" applyFill="1" applyProtection="1">
      <protection locked="0"/>
    </xf>
    <xf numFmtId="165" fontId="3" fillId="6" borderId="0" xfId="0" applyNumberFormat="1" applyFont="1" applyFill="1" applyProtection="1">
      <protection locked="0"/>
    </xf>
    <xf numFmtId="0" fontId="3" fillId="6" borderId="0" xfId="0" applyNumberFormat="1" applyFont="1" applyFill="1" applyProtection="1">
      <protection locked="0"/>
    </xf>
    <xf numFmtId="0" fontId="3" fillId="6" borderId="0" xfId="0" applyFont="1" applyFill="1" applyProtection="1">
      <protection locked="0"/>
    </xf>
    <xf numFmtId="0" fontId="0" fillId="6" borderId="0" xfId="0" applyFill="1" applyProtection="1">
      <protection locked="0"/>
    </xf>
    <xf numFmtId="165" fontId="0" fillId="6" borderId="0" xfId="0" applyNumberFormat="1" applyFill="1" applyProtection="1">
      <protection locked="0"/>
    </xf>
    <xf numFmtId="0" fontId="1" fillId="6" borderId="0" xfId="0" applyFont="1" applyFill="1" applyAlignment="1" applyProtection="1">
      <alignment wrapText="1"/>
      <protection locked="0"/>
    </xf>
    <xf numFmtId="0" fontId="3" fillId="6" borderId="0" xfId="3" applyFont="1" applyFill="1" applyProtection="1">
      <protection locked="0"/>
    </xf>
    <xf numFmtId="4" fontId="3" fillId="6" borderId="0" xfId="3" applyNumberFormat="1" applyFont="1" applyFill="1" applyProtection="1">
      <protection locked="0"/>
    </xf>
    <xf numFmtId="0" fontId="3" fillId="6" borderId="0" xfId="4" applyFont="1" applyFill="1" applyProtection="1">
      <protection locked="0"/>
    </xf>
    <xf numFmtId="0" fontId="3" fillId="6" borderId="0" xfId="5" applyFont="1" applyFill="1" applyProtection="1">
      <protection locked="0"/>
    </xf>
    <xf numFmtId="167" fontId="3" fillId="6" borderId="0" xfId="3" applyNumberFormat="1" applyFont="1" applyFill="1" applyProtection="1">
      <protection locked="0"/>
    </xf>
    <xf numFmtId="0" fontId="3" fillId="6" borderId="0" xfId="6" applyFont="1" applyFill="1" applyProtection="1">
      <protection locked="0"/>
    </xf>
    <xf numFmtId="165" fontId="3" fillId="6" borderId="0" xfId="6" applyNumberFormat="1" applyFont="1" applyFill="1" applyProtection="1">
      <protection locked="0"/>
    </xf>
    <xf numFmtId="0" fontId="7" fillId="6" borderId="0" xfId="0" applyFont="1" applyFill="1" applyProtection="1">
      <protection locked="0"/>
    </xf>
    <xf numFmtId="164" fontId="0" fillId="0" borderId="16" xfId="0" applyNumberFormat="1" applyBorder="1" applyProtection="1">
      <protection locked="0"/>
    </xf>
    <xf numFmtId="0" fontId="0" fillId="6" borderId="16" xfId="0" applyFill="1" applyBorder="1" applyProtection="1">
      <protection locked="0"/>
    </xf>
    <xf numFmtId="164" fontId="0" fillId="0" borderId="16" xfId="0" applyNumberFormat="1" applyBorder="1"/>
    <xf numFmtId="164" fontId="14" fillId="2" borderId="16" xfId="0" applyNumberFormat="1" applyFont="1" applyFill="1" applyBorder="1" applyAlignment="1">
      <alignment horizontal="center"/>
    </xf>
    <xf numFmtId="164" fontId="1" fillId="2" borderId="16" xfId="0" applyNumberFormat="1" applyFont="1" applyFill="1" applyBorder="1" applyAlignment="1">
      <alignment horizontal="right"/>
    </xf>
    <xf numFmtId="164" fontId="1" fillId="0" borderId="16" xfId="0" applyNumberFormat="1" applyFont="1" applyBorder="1" applyAlignment="1">
      <alignment horizontal="right"/>
    </xf>
    <xf numFmtId="164" fontId="0" fillId="6" borderId="16" xfId="0" applyNumberFormat="1" applyFill="1" applyBorder="1" applyProtection="1">
      <protection locked="0"/>
    </xf>
    <xf numFmtId="0" fontId="0" fillId="2" borderId="16" xfId="0" applyFill="1" applyBorder="1" applyProtection="1">
      <protection locked="0"/>
    </xf>
    <xf numFmtId="0" fontId="0" fillId="5" borderId="16" xfId="0" applyFill="1" applyBorder="1" applyProtection="1">
      <protection locked="0"/>
    </xf>
    <xf numFmtId="6" fontId="3" fillId="6" borderId="16" xfId="0" applyNumberFormat="1" applyFont="1" applyFill="1" applyBorder="1" applyProtection="1">
      <protection locked="0"/>
    </xf>
    <xf numFmtId="0" fontId="3" fillId="6" borderId="16" xfId="0" applyFont="1" applyFill="1" applyBorder="1" applyProtection="1">
      <protection locked="0"/>
    </xf>
    <xf numFmtId="164" fontId="0" fillId="0" borderId="0" xfId="0" applyNumberFormat="1" applyBorder="1"/>
    <xf numFmtId="164" fontId="8" fillId="0" borderId="0" xfId="0" applyNumberFormat="1" applyFont="1" applyBorder="1"/>
    <xf numFmtId="0" fontId="2" fillId="7" borderId="2" xfId="29" applyFont="1" applyFill="1" applyBorder="1" applyAlignment="1">
      <alignment wrapText="1"/>
    </xf>
    <xf numFmtId="0" fontId="4" fillId="0" borderId="2" xfId="0" applyFont="1" applyBorder="1" applyAlignment="1">
      <alignment horizontal="center" wrapText="1"/>
    </xf>
    <xf numFmtId="0" fontId="2" fillId="0" borderId="2" xfId="29" applyFont="1" applyBorder="1" applyAlignment="1">
      <alignment horizontal="right" vertical="center" wrapText="1"/>
    </xf>
    <xf numFmtId="0" fontId="2" fillId="8" borderId="2" xfId="29" applyFont="1" applyFill="1" applyBorder="1" applyAlignment="1">
      <alignment wrapText="1"/>
    </xf>
    <xf numFmtId="0" fontId="2" fillId="0" borderId="0" xfId="0" applyFont="1" applyAlignment="1">
      <alignment horizontal="left"/>
    </xf>
    <xf numFmtId="0" fontId="2" fillId="9" borderId="2" xfId="29" applyFont="1" applyFill="1" applyBorder="1" applyAlignment="1">
      <alignment horizontal="left" wrapText="1" indent="1"/>
    </xf>
    <xf numFmtId="0" fontId="2" fillId="0" borderId="2" xfId="0" applyFont="1" applyBorder="1" applyAlignment="1">
      <alignment horizontal="center" wrapText="1"/>
    </xf>
    <xf numFmtId="8" fontId="2" fillId="0" borderId="2" xfId="0" applyNumberFormat="1" applyFont="1" applyBorder="1"/>
    <xf numFmtId="164" fontId="8" fillId="0" borderId="4" xfId="0" applyNumberFormat="1" applyFont="1" applyBorder="1"/>
    <xf numFmtId="164" fontId="0" fillId="0" borderId="17" xfId="0" applyNumberFormat="1" applyBorder="1"/>
    <xf numFmtId="0" fontId="0" fillId="4" borderId="0" xfId="0" applyFill="1" applyBorder="1"/>
    <xf numFmtId="0" fontId="0" fillId="6" borderId="0" xfId="0" applyNumberFormat="1" applyFill="1" applyProtection="1">
      <protection locked="0"/>
    </xf>
    <xf numFmtId="10" fontId="9" fillId="6" borderId="15" xfId="0" applyNumberFormat="1" applyFont="1" applyFill="1" applyBorder="1" applyAlignment="1" applyProtection="1">
      <alignment horizontal="center"/>
      <protection locked="0"/>
    </xf>
    <xf numFmtId="0" fontId="5" fillId="0" borderId="0" xfId="0" applyFont="1" applyBorder="1" applyAlignment="1" applyProtection="1">
      <alignment horizontal="center"/>
      <protection locked="0"/>
    </xf>
    <xf numFmtId="0" fontId="6" fillId="0" borderId="0" xfId="0" applyFont="1" applyBorder="1" applyAlignment="1" applyProtection="1">
      <protection locked="0"/>
    </xf>
    <xf numFmtId="0" fontId="6" fillId="0" borderId="0" xfId="0" applyFont="1" applyBorder="1" applyProtection="1">
      <protection locked="0"/>
    </xf>
    <xf numFmtId="0" fontId="5" fillId="0" borderId="0" xfId="0" applyFont="1" applyProtection="1">
      <protection locked="0"/>
    </xf>
    <xf numFmtId="0" fontId="5" fillId="0" borderId="0" xfId="0" applyFont="1" applyAlignment="1" applyProtection="1">
      <protection locked="0"/>
    </xf>
    <xf numFmtId="0" fontId="9" fillId="0" borderId="0" xfId="0" applyFont="1" applyAlignment="1" applyProtection="1">
      <alignment horizontal="center"/>
      <protection locked="0"/>
    </xf>
    <xf numFmtId="164" fontId="0" fillId="6" borderId="0" xfId="0" applyNumberFormat="1" applyFill="1" applyProtection="1">
      <protection locked="0"/>
    </xf>
    <xf numFmtId="0" fontId="0" fillId="0" borderId="0" xfId="0" applyProtection="1">
      <protection locked="0"/>
    </xf>
    <xf numFmtId="0" fontId="2" fillId="0" borderId="0" xfId="0" applyFont="1" applyProtection="1">
      <protection locked="0"/>
    </xf>
    <xf numFmtId="0" fontId="2" fillId="0" borderId="2" xfId="0" applyFont="1" applyFill="1" applyBorder="1" applyAlignment="1">
      <alignment horizontal="right"/>
    </xf>
    <xf numFmtId="6" fontId="2" fillId="0" borderId="2" xfId="0" applyNumberFormat="1" applyFont="1" applyFill="1" applyBorder="1" applyAlignment="1">
      <alignment horizontal="right"/>
    </xf>
    <xf numFmtId="0" fontId="0" fillId="6" borderId="16" xfId="0" applyFill="1" applyBorder="1" applyAlignment="1" applyProtection="1">
      <alignment wrapText="1"/>
      <protection locked="0"/>
    </xf>
    <xf numFmtId="164" fontId="14" fillId="6" borderId="16" xfId="0" applyNumberFormat="1" applyFont="1" applyFill="1" applyBorder="1" applyAlignment="1" applyProtection="1">
      <alignment horizontal="center"/>
      <protection locked="0"/>
    </xf>
    <xf numFmtId="6" fontId="3" fillId="5" borderId="0" xfId="0" applyNumberFormat="1" applyFont="1" applyFill="1"/>
    <xf numFmtId="0" fontId="3" fillId="5" borderId="0" xfId="0" applyNumberFormat="1" applyFont="1" applyFill="1" applyAlignment="1"/>
    <xf numFmtId="164" fontId="0" fillId="5" borderId="0" xfId="0" applyNumberFormat="1" applyFill="1"/>
    <xf numFmtId="164" fontId="14" fillId="5" borderId="0" xfId="0" applyNumberFormat="1" applyFont="1" applyFill="1" applyAlignment="1">
      <alignment horizontal="center"/>
    </xf>
    <xf numFmtId="0" fontId="1" fillId="0" borderId="16" xfId="0" applyFont="1" applyBorder="1" applyAlignment="1" applyProtection="1">
      <alignment wrapText="1"/>
    </xf>
    <xf numFmtId="0" fontId="1" fillId="7" borderId="16" xfId="0" applyFont="1" applyFill="1" applyBorder="1" applyAlignment="1" applyProtection="1">
      <alignment wrapText="1"/>
    </xf>
    <xf numFmtId="0" fontId="1" fillId="8" borderId="16" xfId="0" applyFont="1" applyFill="1" applyBorder="1" applyAlignment="1" applyProtection="1">
      <alignment wrapText="1"/>
    </xf>
    <xf numFmtId="0" fontId="1" fillId="9" borderId="16" xfId="0" applyFont="1" applyFill="1" applyBorder="1" applyAlignment="1" applyProtection="1">
      <alignment wrapText="1"/>
    </xf>
    <xf numFmtId="0" fontId="1" fillId="0" borderId="0" xfId="0" applyFont="1" applyProtection="1">
      <protection locked="0"/>
    </xf>
    <xf numFmtId="0" fontId="21" fillId="0" borderId="0" xfId="0" applyFont="1" applyProtection="1">
      <protection locked="0"/>
    </xf>
    <xf numFmtId="0" fontId="16" fillId="0" borderId="0" xfId="0" applyFont="1" applyProtection="1">
      <protection locked="0"/>
    </xf>
    <xf numFmtId="0" fontId="11" fillId="0" borderId="0" xfId="0" applyFont="1" applyProtection="1">
      <protection locked="0"/>
    </xf>
    <xf numFmtId="0" fontId="3" fillId="0" borderId="10" xfId="0" applyFont="1" applyBorder="1" applyProtection="1">
      <protection locked="0"/>
    </xf>
    <xf numFmtId="165" fontId="3" fillId="0" borderId="10" xfId="0" applyNumberFormat="1" applyFont="1" applyBorder="1" applyProtection="1">
      <protection locked="0"/>
    </xf>
    <xf numFmtId="0" fontId="3" fillId="0" borderId="0" xfId="0" applyFont="1" applyAlignment="1">
      <alignment wrapText="1"/>
    </xf>
    <xf numFmtId="44" fontId="8" fillId="0" borderId="0" xfId="0" applyNumberFormat="1" applyFont="1" applyBorder="1" applyAlignment="1" applyProtection="1">
      <alignment horizontal="center"/>
    </xf>
    <xf numFmtId="0" fontId="7" fillId="0" borderId="0" xfId="0" applyFont="1" applyAlignment="1" applyProtection="1">
      <alignment horizontal="center"/>
    </xf>
    <xf numFmtId="44" fontId="3" fillId="6" borderId="12" xfId="0" applyNumberFormat="1" applyFont="1" applyFill="1" applyBorder="1" applyAlignment="1" applyProtection="1">
      <alignment horizontal="left"/>
      <protection locked="0"/>
    </xf>
    <xf numFmtId="44" fontId="3" fillId="6" borderId="13" xfId="0" applyNumberFormat="1" applyFont="1" applyFill="1" applyBorder="1" applyAlignment="1" applyProtection="1">
      <alignment horizontal="left"/>
      <protection locked="0"/>
    </xf>
    <xf numFmtId="44" fontId="2" fillId="0" borderId="0" xfId="23" applyNumberFormat="1" applyFont="1" applyAlignment="1" applyProtection="1">
      <alignment horizontal="left" wrapText="1"/>
    </xf>
    <xf numFmtId="0" fontId="1" fillId="0" borderId="0" xfId="23" applyAlignment="1" applyProtection="1">
      <alignment wrapText="1"/>
    </xf>
    <xf numFmtId="44" fontId="26" fillId="0" borderId="0" xfId="0" applyNumberFormat="1" applyFont="1" applyAlignment="1">
      <alignment horizontal="center" wrapText="1"/>
    </xf>
    <xf numFmtId="0" fontId="26" fillId="0" borderId="0" xfId="0" applyFont="1" applyAlignment="1">
      <alignment horizontal="center" wrapText="1"/>
    </xf>
    <xf numFmtId="0" fontId="4" fillId="0" borderId="0" xfId="0" applyFont="1" applyFill="1" applyBorder="1" applyAlignment="1">
      <alignment horizontal="center" wrapText="1"/>
    </xf>
    <xf numFmtId="0" fontId="2" fillId="0" borderId="0" xfId="24" applyFont="1" applyAlignment="1">
      <alignment wrapText="1"/>
    </xf>
    <xf numFmtId="0" fontId="1" fillId="0" borderId="0" xfId="24" applyFont="1" applyAlignment="1">
      <alignment wrapText="1"/>
    </xf>
    <xf numFmtId="0" fontId="2" fillId="0" borderId="0" xfId="24" applyFont="1" applyAlignment="1">
      <alignment vertical="top" wrapText="1"/>
    </xf>
    <xf numFmtId="0" fontId="1" fillId="0" borderId="0" xfId="24" applyFont="1" applyAlignment="1">
      <alignment vertical="top" wrapText="1"/>
    </xf>
    <xf numFmtId="0" fontId="0" fillId="0" borderId="0" xfId="0" applyAlignment="1">
      <alignment horizontal="center" wrapText="1"/>
    </xf>
    <xf numFmtId="165" fontId="2" fillId="0" borderId="2" xfId="0" applyNumberFormat="1" applyFont="1" applyBorder="1" applyAlignment="1">
      <alignment horizontal="center" vertical="center"/>
    </xf>
    <xf numFmtId="0" fontId="24" fillId="0" borderId="0" xfId="0" applyFont="1" applyAlignment="1">
      <alignment wrapText="1"/>
    </xf>
    <xf numFmtId="0" fontId="0" fillId="0" borderId="0" xfId="0" applyAlignment="1">
      <alignment wrapText="1"/>
    </xf>
    <xf numFmtId="0" fontId="4" fillId="3" borderId="0" xfId="0" applyFont="1" applyFill="1" applyAlignment="1">
      <alignment wrapText="1"/>
    </xf>
    <xf numFmtId="0" fontId="4" fillId="0" borderId="0" xfId="0" applyFont="1" applyAlignment="1">
      <alignment wrapText="1"/>
    </xf>
    <xf numFmtId="164" fontId="4" fillId="6" borderId="1" xfId="0" applyNumberFormat="1" applyFont="1" applyFill="1" applyBorder="1" applyAlignment="1">
      <alignment horizontal="center" wrapText="1"/>
    </xf>
    <xf numFmtId="10" fontId="17" fillId="0" borderId="0" xfId="0" applyNumberFormat="1" applyFont="1" applyFill="1" applyBorder="1" applyAlignment="1"/>
    <xf numFmtId="164" fontId="3" fillId="4" borderId="0" xfId="0" applyNumberFormat="1" applyFont="1" applyFill="1" applyBorder="1" applyAlignment="1">
      <alignment horizontal="center"/>
    </xf>
    <xf numFmtId="164" fontId="0" fillId="4" borderId="0" xfId="0" applyNumberFormat="1" applyFill="1" applyProtection="1"/>
    <xf numFmtId="9" fontId="0" fillId="6" borderId="0" xfId="0" applyNumberFormat="1" applyFill="1" applyProtection="1">
      <protection locked="0"/>
    </xf>
    <xf numFmtId="9" fontId="7" fillId="6" borderId="0" xfId="0" applyNumberFormat="1" applyFont="1" applyFill="1" applyBorder="1" applyAlignment="1" applyProtection="1">
      <alignment horizontal="right"/>
      <protection locked="0"/>
    </xf>
    <xf numFmtId="0" fontId="4" fillId="6" borderId="1" xfId="0" applyFont="1" applyFill="1" applyBorder="1" applyAlignment="1">
      <alignment horizontal="center" wrapText="1"/>
    </xf>
  </cellXfs>
  <cellStyles count="30">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2" xfId="29" xr:uid="{00000000-0005-0000-0000-000010000000}"/>
    <cellStyle name="Normal" xfId="0" builtinId="0"/>
    <cellStyle name="Normal 2" xfId="2" xr:uid="{00000000-0005-0000-0000-000012000000}"/>
    <cellStyle name="Normal 2 2" xfId="24" xr:uid="{00000000-0005-0000-0000-000013000000}"/>
    <cellStyle name="Normal 3" xfId="3" xr:uid="{00000000-0005-0000-0000-000014000000}"/>
    <cellStyle name="Normal 3 2" xfId="25" xr:uid="{00000000-0005-0000-0000-000015000000}"/>
    <cellStyle name="Normal 4" xfId="4" xr:uid="{00000000-0005-0000-0000-000016000000}"/>
    <cellStyle name="Normal 4 2" xfId="26" xr:uid="{00000000-0005-0000-0000-000017000000}"/>
    <cellStyle name="Normal 5" xfId="5" xr:uid="{00000000-0005-0000-0000-000018000000}"/>
    <cellStyle name="Normal 5 2" xfId="27" xr:uid="{00000000-0005-0000-0000-000019000000}"/>
    <cellStyle name="Normal 6" xfId="6" xr:uid="{00000000-0005-0000-0000-00001A000000}"/>
    <cellStyle name="Normal 6 2" xfId="28" xr:uid="{00000000-0005-0000-0000-00001B000000}"/>
    <cellStyle name="Normal 7" xfId="23" xr:uid="{00000000-0005-0000-0000-00001C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33"/>
  <sheetViews>
    <sheetView tabSelected="1" workbookViewId="0">
      <selection activeCell="B3" sqref="B3:C3"/>
    </sheetView>
  </sheetViews>
  <sheetFormatPr defaultColWidth="8.85546875" defaultRowHeight="12.75"/>
  <cols>
    <col min="1" max="1" width="25.85546875" style="12" customWidth="1"/>
    <col min="2" max="2" width="20.7109375" style="12" customWidth="1"/>
    <col min="3" max="7" width="20.7109375" style="13" customWidth="1"/>
    <col min="8" max="12" width="8.85546875" style="55"/>
    <col min="13" max="16384" width="8.85546875" style="10"/>
  </cols>
  <sheetData>
    <row r="1" spans="1:26" ht="29.25" customHeight="1">
      <c r="A1" s="292" t="s">
        <v>89</v>
      </c>
      <c r="B1" s="293"/>
      <c r="C1" s="293"/>
      <c r="D1" s="293"/>
      <c r="E1" s="293"/>
      <c r="F1" s="293"/>
      <c r="G1" s="293"/>
    </row>
    <row r="2" spans="1:26" s="9" customFormat="1" ht="15.75">
      <c r="A2" s="286" t="s">
        <v>17</v>
      </c>
      <c r="B2" s="286"/>
      <c r="C2" s="287"/>
      <c r="D2" s="287"/>
      <c r="E2" s="287"/>
      <c r="F2" s="287"/>
      <c r="G2" s="287"/>
      <c r="H2" s="185"/>
      <c r="I2" s="185"/>
      <c r="J2" s="186"/>
      <c r="K2" s="186"/>
      <c r="L2" s="186"/>
      <c r="M2" s="186"/>
      <c r="N2" s="187"/>
      <c r="O2" s="187"/>
      <c r="P2" s="187"/>
      <c r="Q2" s="187"/>
      <c r="R2" s="187"/>
      <c r="S2" s="187"/>
      <c r="T2" s="187"/>
      <c r="U2" s="187"/>
      <c r="V2" s="187"/>
      <c r="W2" s="187"/>
      <c r="X2" s="187"/>
    </row>
    <row r="3" spans="1:26" s="9" customFormat="1" ht="13.5" thickBot="1">
      <c r="A3" s="188" t="s">
        <v>75</v>
      </c>
      <c r="B3" s="288" t="s">
        <v>76</v>
      </c>
      <c r="C3" s="289"/>
      <c r="D3" s="189"/>
      <c r="E3" s="189"/>
      <c r="F3" s="189"/>
      <c r="G3" s="189"/>
      <c r="H3" s="258"/>
      <c r="I3" s="258"/>
      <c r="J3" s="259"/>
      <c r="K3" s="259"/>
      <c r="L3" s="259"/>
      <c r="M3" s="259"/>
      <c r="N3" s="260"/>
      <c r="O3" s="260"/>
      <c r="P3" s="187"/>
      <c r="Q3" s="187"/>
      <c r="R3" s="187"/>
      <c r="S3" s="187"/>
      <c r="T3" s="187"/>
      <c r="U3" s="187"/>
      <c r="V3" s="187"/>
      <c r="W3" s="187"/>
      <c r="X3" s="187"/>
    </row>
    <row r="4" spans="1:26" s="11" customFormat="1">
      <c r="A4" s="38"/>
      <c r="B4" s="39" t="s">
        <v>18</v>
      </c>
      <c r="C4" s="39" t="s">
        <v>19</v>
      </c>
      <c r="D4" s="40" t="s">
        <v>20</v>
      </c>
      <c r="E4" s="72" t="s">
        <v>30</v>
      </c>
      <c r="F4" s="72" t="s">
        <v>51</v>
      </c>
      <c r="G4" s="39" t="s">
        <v>21</v>
      </c>
      <c r="H4" s="261"/>
      <c r="I4" s="261"/>
      <c r="J4" s="262"/>
      <c r="K4" s="262"/>
      <c r="L4" s="262"/>
      <c r="M4" s="262"/>
      <c r="N4" s="261"/>
      <c r="O4" s="261"/>
      <c r="P4" s="184"/>
      <c r="Q4" s="184"/>
      <c r="R4" s="184"/>
      <c r="S4" s="184"/>
      <c r="T4" s="184"/>
      <c r="U4" s="184"/>
      <c r="V4" s="184"/>
      <c r="W4" s="184"/>
      <c r="X4" s="184"/>
      <c r="Y4" s="184"/>
      <c r="Z4" s="184"/>
    </row>
    <row r="5" spans="1:26" ht="26.25" customHeight="1">
      <c r="A5" s="78" t="s">
        <v>58</v>
      </c>
      <c r="B5" s="79">
        <f>'KSU Faculty'!Q12</f>
        <v>0</v>
      </c>
      <c r="C5" s="79">
        <f>'KSU Faculty'!Q21</f>
        <v>0</v>
      </c>
      <c r="D5" s="79">
        <f>'KSU Faculty'!Q30</f>
        <v>0</v>
      </c>
      <c r="E5" s="79">
        <f>'KSU Faculty'!Q39</f>
        <v>0</v>
      </c>
      <c r="F5" s="79">
        <f>'KSU Faculty'!Q48</f>
        <v>0</v>
      </c>
      <c r="G5" s="79">
        <f t="shared" ref="G5:G12" si="0">SUM(B5:F5)</f>
        <v>0</v>
      </c>
      <c r="M5" s="55"/>
      <c r="N5" s="55"/>
      <c r="O5" s="55"/>
      <c r="P5" s="64"/>
      <c r="Q5" s="64"/>
      <c r="R5" s="64"/>
      <c r="S5" s="64"/>
      <c r="T5" s="64"/>
      <c r="U5" s="64"/>
      <c r="V5" s="64"/>
      <c r="W5" s="64"/>
      <c r="X5" s="64"/>
      <c r="Y5" s="64"/>
      <c r="Z5" s="64"/>
    </row>
    <row r="6" spans="1:26" ht="26.25" customHeight="1">
      <c r="A6" s="38" t="s">
        <v>59</v>
      </c>
      <c r="B6" s="41">
        <f>'KSU Faculty'!R12</f>
        <v>0</v>
      </c>
      <c r="C6" s="41">
        <f>'KSU Faculty'!R21</f>
        <v>0</v>
      </c>
      <c r="D6" s="41">
        <f>'KSU Faculty'!R30</f>
        <v>0</v>
      </c>
      <c r="E6" s="73">
        <f>'KSU Faculty'!R39</f>
        <v>0</v>
      </c>
      <c r="F6" s="73">
        <f>'KSU Faculty'!R48</f>
        <v>0</v>
      </c>
      <c r="G6" s="41">
        <f t="shared" si="0"/>
        <v>0</v>
      </c>
      <c r="M6" s="55"/>
      <c r="N6" s="55"/>
      <c r="O6" s="55"/>
      <c r="P6" s="64"/>
      <c r="Q6" s="64"/>
      <c r="R6" s="64"/>
      <c r="S6" s="64"/>
      <c r="T6" s="64"/>
      <c r="U6" s="64"/>
      <c r="V6" s="64"/>
      <c r="W6" s="64"/>
      <c r="X6" s="64"/>
      <c r="Y6" s="64"/>
      <c r="Z6" s="64"/>
    </row>
    <row r="7" spans="1:26" ht="26.25" customHeight="1">
      <c r="A7" s="78" t="s">
        <v>60</v>
      </c>
      <c r="B7" s="79">
        <f>Other!D40</f>
        <v>0</v>
      </c>
      <c r="C7" s="79">
        <f>Other!D46</f>
        <v>0</v>
      </c>
      <c r="D7" s="79">
        <f>Other!D52</f>
        <v>0</v>
      </c>
      <c r="E7" s="79">
        <f>Other!D58</f>
        <v>0</v>
      </c>
      <c r="F7" s="79">
        <f>Other!D64</f>
        <v>0</v>
      </c>
      <c r="G7" s="79">
        <f t="shared" si="0"/>
        <v>0</v>
      </c>
      <c r="M7" s="55"/>
      <c r="N7" s="55"/>
      <c r="O7" s="55"/>
      <c r="P7" s="64"/>
      <c r="Q7" s="64"/>
      <c r="R7" s="64"/>
      <c r="S7" s="64"/>
      <c r="T7" s="64"/>
      <c r="U7" s="64"/>
      <c r="V7" s="64"/>
      <c r="W7" s="64"/>
      <c r="X7" s="64"/>
      <c r="Y7" s="64"/>
      <c r="Z7" s="64"/>
    </row>
    <row r="8" spans="1:26" ht="26.25" customHeight="1">
      <c r="A8" s="38" t="s">
        <v>61</v>
      </c>
      <c r="B8" s="41">
        <f>Other!D105</f>
        <v>0</v>
      </c>
      <c r="C8" s="41">
        <f>Other!D111</f>
        <v>0</v>
      </c>
      <c r="D8" s="41">
        <f>Other!D117</f>
        <v>0</v>
      </c>
      <c r="E8" s="73">
        <f>Other!D123</f>
        <v>0</v>
      </c>
      <c r="F8" s="73">
        <f>Other!D129</f>
        <v>0</v>
      </c>
      <c r="G8" s="41">
        <f t="shared" si="0"/>
        <v>0</v>
      </c>
      <c r="M8" s="55"/>
      <c r="N8" s="55"/>
      <c r="O8" s="55"/>
      <c r="P8" s="64"/>
      <c r="Q8" s="64"/>
      <c r="R8" s="64"/>
      <c r="S8" s="64"/>
      <c r="T8" s="64"/>
      <c r="U8" s="64"/>
      <c r="V8" s="64"/>
      <c r="W8" s="64"/>
      <c r="X8" s="64"/>
      <c r="Y8" s="64"/>
      <c r="Z8" s="64"/>
    </row>
    <row r="9" spans="1:26" ht="26.25" customHeight="1">
      <c r="A9" s="78" t="s">
        <v>62</v>
      </c>
      <c r="B9" s="79">
        <f>Other!D8</f>
        <v>0</v>
      </c>
      <c r="C9" s="79">
        <f>Other!D14</f>
        <v>0</v>
      </c>
      <c r="D9" s="79">
        <f>Other!D20</f>
        <v>0</v>
      </c>
      <c r="E9" s="79">
        <f>Other!D26</f>
        <v>0</v>
      </c>
      <c r="F9" s="79">
        <f>Other!D32</f>
        <v>0</v>
      </c>
      <c r="G9" s="79">
        <f t="shared" si="0"/>
        <v>0</v>
      </c>
      <c r="M9" s="55"/>
      <c r="N9" s="55"/>
      <c r="O9" s="55"/>
      <c r="P9" s="64"/>
      <c r="Q9" s="64"/>
      <c r="R9" s="64"/>
      <c r="S9" s="64"/>
      <c r="T9" s="64"/>
      <c r="U9" s="64"/>
      <c r="V9" s="64"/>
      <c r="W9" s="64"/>
      <c r="X9" s="64"/>
      <c r="Y9" s="64"/>
      <c r="Z9" s="64"/>
    </row>
    <row r="10" spans="1:26" ht="26.25" customHeight="1">
      <c r="A10" s="38" t="s">
        <v>63</v>
      </c>
      <c r="B10" s="41">
        <f>Other!D138</f>
        <v>0</v>
      </c>
      <c r="C10" s="41">
        <f>Other!D144</f>
        <v>0</v>
      </c>
      <c r="D10" s="41">
        <f>Other!D150</f>
        <v>0</v>
      </c>
      <c r="E10" s="73">
        <f>Other!D156</f>
        <v>0</v>
      </c>
      <c r="F10" s="73">
        <f>Other!D162</f>
        <v>0</v>
      </c>
      <c r="G10" s="41">
        <f t="shared" si="0"/>
        <v>0</v>
      </c>
      <c r="M10" s="55"/>
      <c r="N10" s="55"/>
      <c r="O10" s="55"/>
      <c r="P10" s="64"/>
      <c r="Q10" s="64"/>
      <c r="R10" s="64"/>
      <c r="S10" s="64"/>
      <c r="T10" s="64"/>
      <c r="U10" s="64"/>
      <c r="V10" s="64"/>
      <c r="W10" s="64"/>
      <c r="X10" s="64"/>
      <c r="Y10" s="64"/>
      <c r="Z10" s="64"/>
    </row>
    <row r="11" spans="1:26" ht="26.25" customHeight="1">
      <c r="A11" s="78" t="s">
        <v>64</v>
      </c>
      <c r="B11" s="79">
        <f>Other!B170</f>
        <v>0</v>
      </c>
      <c r="C11" s="79">
        <f>Other!B176</f>
        <v>0</v>
      </c>
      <c r="D11" s="79">
        <f>Other!B182</f>
        <v>0</v>
      </c>
      <c r="E11" s="79">
        <f>Other!B188</f>
        <v>0</v>
      </c>
      <c r="F11" s="79">
        <f>Other!B194</f>
        <v>0</v>
      </c>
      <c r="G11" s="79">
        <f t="shared" si="0"/>
        <v>0</v>
      </c>
      <c r="M11" s="55"/>
      <c r="N11" s="55"/>
      <c r="O11" s="55"/>
      <c r="P11" s="64"/>
      <c r="Q11" s="64"/>
      <c r="R11" s="64"/>
      <c r="S11" s="64"/>
      <c r="T11" s="64"/>
      <c r="U11" s="64"/>
      <c r="V11" s="64"/>
      <c r="W11" s="64"/>
      <c r="X11" s="64"/>
      <c r="Y11" s="64"/>
      <c r="Z11" s="64"/>
    </row>
    <row r="12" spans="1:26" ht="26.25" customHeight="1">
      <c r="A12" s="38" t="s">
        <v>57</v>
      </c>
      <c r="B12" s="41">
        <f>Other!C170</f>
        <v>0</v>
      </c>
      <c r="C12" s="41">
        <f>Other!C176</f>
        <v>0</v>
      </c>
      <c r="D12" s="41">
        <f>Other!C182</f>
        <v>0</v>
      </c>
      <c r="E12" s="73">
        <f>Other!C188</f>
        <v>0</v>
      </c>
      <c r="F12" s="73">
        <f>Other!C194</f>
        <v>0</v>
      </c>
      <c r="G12" s="137">
        <f t="shared" si="0"/>
        <v>0</v>
      </c>
      <c r="M12" s="55"/>
      <c r="N12" s="55"/>
      <c r="O12" s="55"/>
      <c r="P12" s="64"/>
      <c r="Q12" s="64"/>
      <c r="R12" s="64"/>
      <c r="S12" s="64"/>
      <c r="T12" s="64"/>
      <c r="U12" s="64"/>
      <c r="V12" s="64"/>
      <c r="W12" s="64"/>
      <c r="X12" s="64"/>
      <c r="Y12" s="64"/>
      <c r="Z12" s="64"/>
    </row>
    <row r="13" spans="1:26" ht="26.25" customHeight="1">
      <c r="A13" s="78" t="s">
        <v>65</v>
      </c>
      <c r="B13" s="79">
        <f>Other!D72</f>
        <v>0</v>
      </c>
      <c r="C13" s="79">
        <f>Other!D78</f>
        <v>0</v>
      </c>
      <c r="D13" s="79">
        <f>Other!D84</f>
        <v>0</v>
      </c>
      <c r="E13" s="79">
        <f>Other!D90</f>
        <v>0</v>
      </c>
      <c r="F13" s="79">
        <f>Other!D96</f>
        <v>0</v>
      </c>
      <c r="G13" s="79">
        <f>SUM(B13:F13)</f>
        <v>0</v>
      </c>
      <c r="M13" s="55"/>
      <c r="N13" s="55"/>
      <c r="O13" s="55"/>
      <c r="P13" s="64"/>
      <c r="Q13" s="64"/>
      <c r="R13" s="64"/>
      <c r="S13" s="64"/>
      <c r="T13" s="64"/>
      <c r="U13" s="64"/>
      <c r="V13" s="64"/>
      <c r="W13" s="64"/>
      <c r="X13" s="64"/>
      <c r="Y13" s="64"/>
      <c r="Z13" s="64"/>
    </row>
    <row r="14" spans="1:26" ht="26.25" customHeight="1">
      <c r="A14" s="42" t="s">
        <v>70</v>
      </c>
      <c r="B14" s="41">
        <f>SUM(B5:B13)</f>
        <v>0</v>
      </c>
      <c r="C14" s="41">
        <f>SUM(C5:C13)</f>
        <v>0</v>
      </c>
      <c r="D14" s="41">
        <f>SUM(D5:D13)</f>
        <v>0</v>
      </c>
      <c r="E14" s="73">
        <f>SUM(E5:E13)</f>
        <v>0</v>
      </c>
      <c r="F14" s="73">
        <f>SUM(F5:F13)</f>
        <v>0</v>
      </c>
      <c r="G14" s="41">
        <f>SUM(B14:F14)</f>
        <v>0</v>
      </c>
      <c r="M14" s="55"/>
      <c r="N14" s="55"/>
      <c r="O14" s="55"/>
      <c r="P14" s="64"/>
      <c r="Q14" s="64"/>
      <c r="R14" s="64"/>
      <c r="S14" s="64"/>
      <c r="T14" s="64"/>
      <c r="U14" s="64"/>
      <c r="V14" s="64"/>
      <c r="W14" s="64"/>
      <c r="X14" s="64"/>
      <c r="Y14" s="64"/>
      <c r="Z14" s="64"/>
    </row>
    <row r="15" spans="1:26" ht="26.25" customHeight="1">
      <c r="A15" s="78" t="s">
        <v>66</v>
      </c>
      <c r="B15" s="80">
        <f>B23*(B14-B10-Other!E170)</f>
        <v>0</v>
      </c>
      <c r="C15" s="80">
        <f>B23*(C14-C10-Other!E176)</f>
        <v>0</v>
      </c>
      <c r="D15" s="80">
        <f>B23*(D14-D10-Other!E182)</f>
        <v>0</v>
      </c>
      <c r="E15" s="80">
        <f>B23*(E14-E10-Other!E188)</f>
        <v>0</v>
      </c>
      <c r="F15" s="80">
        <f>B23*(F14-F10-Other!E194)</f>
        <v>0</v>
      </c>
      <c r="G15" s="79">
        <f>SUM(B15:F15)</f>
        <v>0</v>
      </c>
      <c r="H15" s="263"/>
      <c r="M15" s="55"/>
      <c r="N15" s="55"/>
      <c r="O15" s="55"/>
      <c r="P15" s="64"/>
      <c r="Q15" s="64"/>
      <c r="R15" s="64"/>
      <c r="S15" s="64"/>
      <c r="T15" s="64"/>
      <c r="U15" s="64"/>
      <c r="V15" s="64"/>
      <c r="W15" s="64"/>
      <c r="X15" s="64"/>
      <c r="Y15" s="64"/>
      <c r="Z15" s="64"/>
    </row>
    <row r="16" spans="1:26" ht="38.25">
      <c r="A16" s="75" t="s">
        <v>71</v>
      </c>
      <c r="B16" s="76">
        <f t="shared" ref="B16:G16" si="1">B14-B12</f>
        <v>0</v>
      </c>
      <c r="C16" s="76">
        <f t="shared" si="1"/>
        <v>0</v>
      </c>
      <c r="D16" s="76">
        <f t="shared" si="1"/>
        <v>0</v>
      </c>
      <c r="E16" s="76">
        <f t="shared" si="1"/>
        <v>0</v>
      </c>
      <c r="F16" s="76">
        <f t="shared" si="1"/>
        <v>0</v>
      </c>
      <c r="G16" s="76">
        <f t="shared" si="1"/>
        <v>0</v>
      </c>
      <c r="M16" s="55"/>
      <c r="N16" s="55"/>
      <c r="O16" s="55"/>
      <c r="P16" s="64"/>
      <c r="Q16" s="64"/>
      <c r="R16" s="64"/>
      <c r="S16" s="64"/>
      <c r="T16" s="64"/>
      <c r="U16" s="64"/>
      <c r="V16" s="64"/>
      <c r="W16" s="64"/>
      <c r="X16" s="64"/>
      <c r="Y16" s="64"/>
      <c r="Z16" s="64"/>
    </row>
    <row r="17" spans="1:26" ht="30" customHeight="1">
      <c r="A17" s="78" t="s">
        <v>67</v>
      </c>
      <c r="B17" s="81">
        <f>SUM(B14:B15)</f>
        <v>0</v>
      </c>
      <c r="C17" s="81">
        <f>SUM(C14:C15)</f>
        <v>0</v>
      </c>
      <c r="D17" s="79">
        <f>SUM(D14:D15)</f>
        <v>0</v>
      </c>
      <c r="E17" s="79">
        <f>SUM(E14:E15)</f>
        <v>0</v>
      </c>
      <c r="F17" s="79">
        <f>SUM(F14:F15)</f>
        <v>0</v>
      </c>
      <c r="G17" s="79">
        <f>SUM(B17:F17)</f>
        <v>0</v>
      </c>
      <c r="M17" s="55"/>
      <c r="N17" s="55"/>
      <c r="O17" s="55"/>
      <c r="P17" s="64"/>
      <c r="Q17" s="64"/>
      <c r="R17" s="64"/>
      <c r="S17" s="64"/>
      <c r="T17" s="64"/>
      <c r="U17" s="64"/>
      <c r="V17" s="64"/>
      <c r="W17" s="64"/>
      <c r="X17" s="64"/>
      <c r="Y17" s="64"/>
      <c r="Z17" s="64"/>
    </row>
    <row r="18" spans="1:26">
      <c r="A18" s="190" t="s">
        <v>24</v>
      </c>
      <c r="B18" s="190"/>
      <c r="C18" s="63"/>
      <c r="D18" s="63"/>
      <c r="E18" s="63"/>
      <c r="F18" s="63"/>
      <c r="G18" s="63"/>
      <c r="H18" s="64"/>
      <c r="I18" s="64"/>
      <c r="J18" s="64"/>
      <c r="K18" s="64"/>
      <c r="L18" s="64"/>
      <c r="M18" s="64"/>
      <c r="N18" s="64"/>
      <c r="O18" s="64"/>
      <c r="P18" s="64"/>
      <c r="Q18" s="64"/>
      <c r="R18" s="64"/>
      <c r="S18" s="64"/>
      <c r="T18" s="64"/>
      <c r="U18" s="64"/>
      <c r="V18" s="64"/>
      <c r="W18" s="64"/>
      <c r="X18" s="64"/>
      <c r="Y18" s="64"/>
      <c r="Z18" s="64"/>
    </row>
    <row r="19" spans="1:26">
      <c r="A19" s="190"/>
      <c r="B19" s="190"/>
      <c r="C19" s="63"/>
      <c r="D19" s="63"/>
      <c r="E19" s="63"/>
      <c r="F19" s="63"/>
      <c r="G19" s="63"/>
      <c r="H19" s="64"/>
      <c r="I19" s="64"/>
      <c r="J19" s="64"/>
      <c r="K19" s="64"/>
      <c r="L19" s="64"/>
      <c r="M19" s="64"/>
      <c r="N19" s="64"/>
      <c r="O19" s="64"/>
      <c r="P19" s="64"/>
      <c r="Q19" s="64"/>
      <c r="R19" s="64"/>
      <c r="S19" s="64"/>
      <c r="T19" s="64"/>
      <c r="U19" s="64"/>
      <c r="V19" s="64"/>
      <c r="W19" s="64"/>
      <c r="X19" s="64"/>
      <c r="Y19" s="64"/>
      <c r="Z19" s="64"/>
    </row>
    <row r="20" spans="1:26">
      <c r="A20" s="191" t="s">
        <v>49</v>
      </c>
      <c r="B20" s="192">
        <f>B15/B23</f>
        <v>0</v>
      </c>
      <c r="C20" s="192">
        <f>C15/B23</f>
        <v>0</v>
      </c>
      <c r="D20" s="192">
        <f>D15/B23</f>
        <v>0</v>
      </c>
      <c r="E20" s="192">
        <f>E15/B23</f>
        <v>0</v>
      </c>
      <c r="F20" s="192">
        <f>F15/B23</f>
        <v>0</v>
      </c>
      <c r="G20" s="192">
        <f>G15/B23</f>
        <v>0</v>
      </c>
      <c r="H20" s="64"/>
      <c r="I20" s="64"/>
      <c r="J20" s="64"/>
      <c r="K20" s="64"/>
      <c r="L20" s="64"/>
      <c r="M20" s="64"/>
      <c r="N20" s="64"/>
      <c r="O20" s="64"/>
      <c r="P20" s="64"/>
      <c r="Q20" s="64"/>
      <c r="R20" s="64"/>
      <c r="S20" s="64"/>
      <c r="T20" s="64"/>
      <c r="U20" s="64"/>
      <c r="V20" s="64"/>
      <c r="W20" s="64"/>
      <c r="X20" s="64"/>
      <c r="Y20" s="64"/>
      <c r="Z20" s="64"/>
    </row>
    <row r="21" spans="1:26">
      <c r="A21" s="290" t="s">
        <v>79</v>
      </c>
      <c r="B21" s="291"/>
      <c r="C21" s="291"/>
      <c r="D21" s="291"/>
      <c r="E21" s="291"/>
      <c r="F21" s="291"/>
      <c r="G21" s="291"/>
      <c r="H21" s="64"/>
      <c r="I21" s="64"/>
      <c r="J21" s="64"/>
      <c r="K21" s="64"/>
      <c r="L21" s="64"/>
      <c r="M21" s="64"/>
      <c r="N21" s="64"/>
      <c r="O21" s="64"/>
      <c r="P21" s="64"/>
      <c r="Q21" s="64"/>
      <c r="R21" s="64"/>
      <c r="S21" s="64"/>
      <c r="T21" s="64"/>
      <c r="U21" s="64"/>
      <c r="V21" s="64"/>
      <c r="W21" s="64"/>
      <c r="X21" s="64"/>
      <c r="Y21" s="64"/>
      <c r="Z21" s="64"/>
    </row>
    <row r="22" spans="1:26" ht="13.5" thickBot="1">
      <c r="A22" s="291"/>
      <c r="B22" s="291"/>
      <c r="C22" s="291"/>
      <c r="D22" s="291"/>
      <c r="E22" s="291"/>
      <c r="F22" s="291"/>
      <c r="G22" s="291"/>
      <c r="H22" s="64"/>
      <c r="I22" s="64"/>
      <c r="J22" s="64"/>
      <c r="K22" s="64"/>
      <c r="L22" s="64"/>
      <c r="M22" s="64"/>
      <c r="N22" s="64"/>
      <c r="O22" s="64"/>
      <c r="P22" s="64"/>
      <c r="Q22" s="64"/>
      <c r="R22" s="64"/>
      <c r="S22" s="64"/>
      <c r="T22" s="64"/>
      <c r="U22" s="64"/>
      <c r="V22" s="64"/>
      <c r="W22" s="64"/>
      <c r="X22" s="64"/>
      <c r="Y22" s="64"/>
      <c r="Z22" s="64"/>
    </row>
    <row r="23" spans="1:26" ht="13.5" thickBot="1">
      <c r="A23" s="193" t="s">
        <v>35</v>
      </c>
      <c r="B23" s="257">
        <v>0.35499999999999998</v>
      </c>
      <c r="C23" s="63"/>
      <c r="D23" s="63"/>
      <c r="E23" s="63"/>
      <c r="F23" s="63"/>
      <c r="G23" s="63"/>
      <c r="H23" s="64"/>
      <c r="I23" s="64"/>
      <c r="J23" s="64"/>
      <c r="K23" s="64"/>
      <c r="L23" s="64"/>
      <c r="M23" s="64"/>
      <c r="N23" s="64"/>
      <c r="O23" s="64"/>
      <c r="P23" s="64"/>
      <c r="Q23" s="64"/>
      <c r="R23" s="64"/>
      <c r="S23" s="64"/>
      <c r="T23" s="64"/>
      <c r="U23" s="64"/>
      <c r="V23" s="64"/>
      <c r="W23" s="64"/>
      <c r="X23" s="64"/>
      <c r="Y23" s="64"/>
      <c r="Z23" s="64"/>
    </row>
    <row r="24" spans="1:26">
      <c r="A24" s="61"/>
      <c r="B24" s="62"/>
      <c r="C24" s="63"/>
      <c r="D24" s="63"/>
      <c r="E24" s="63"/>
      <c r="F24" s="63"/>
      <c r="G24" s="63"/>
      <c r="H24" s="64"/>
      <c r="I24" s="64"/>
      <c r="J24" s="64"/>
      <c r="K24" s="64"/>
      <c r="L24" s="64"/>
      <c r="M24" s="64"/>
      <c r="N24" s="64"/>
      <c r="O24" s="64"/>
      <c r="P24" s="64"/>
      <c r="Q24" s="64"/>
      <c r="R24" s="64"/>
      <c r="S24" s="64"/>
      <c r="T24" s="64"/>
      <c r="U24" s="64"/>
      <c r="V24" s="64"/>
      <c r="W24" s="64"/>
      <c r="X24" s="64"/>
      <c r="Y24" s="64"/>
      <c r="Z24" s="64"/>
    </row>
    <row r="25" spans="1:26">
      <c r="A25" s="43" t="s">
        <v>45</v>
      </c>
      <c r="B25" s="44" t="s">
        <v>86</v>
      </c>
      <c r="C25" s="44"/>
      <c r="D25" s="45">
        <f>G15*0.3</f>
        <v>0</v>
      </c>
      <c r="E25" s="63"/>
      <c r="F25" s="63"/>
      <c r="G25" s="63"/>
      <c r="H25" s="64"/>
      <c r="I25" s="64"/>
      <c r="J25" s="64"/>
      <c r="K25" s="64"/>
      <c r="L25" s="64"/>
      <c r="M25" s="64"/>
      <c r="N25" s="64"/>
      <c r="O25" s="64"/>
      <c r="P25" s="64"/>
      <c r="Q25" s="64"/>
      <c r="R25" s="64"/>
      <c r="S25" s="64"/>
      <c r="T25" s="64"/>
      <c r="U25" s="64"/>
      <c r="V25" s="64"/>
      <c r="W25" s="64"/>
      <c r="X25" s="64"/>
      <c r="Y25" s="64"/>
      <c r="Z25" s="64"/>
    </row>
    <row r="26" spans="1:26">
      <c r="A26" s="46"/>
      <c r="B26" s="47" t="s">
        <v>87</v>
      </c>
      <c r="C26" s="47"/>
      <c r="D26" s="49">
        <f>G15*0.7</f>
        <v>0</v>
      </c>
      <c r="E26" s="63"/>
      <c r="F26" s="63"/>
      <c r="G26" s="63"/>
      <c r="H26" s="64"/>
      <c r="I26" s="64"/>
      <c r="J26" s="64"/>
      <c r="K26" s="64"/>
      <c r="L26" s="64"/>
      <c r="M26" s="64"/>
      <c r="N26" s="64"/>
      <c r="O26" s="64"/>
      <c r="P26" s="64"/>
      <c r="Q26" s="64"/>
      <c r="R26" s="64"/>
      <c r="S26" s="64"/>
      <c r="T26" s="64"/>
      <c r="U26" s="64"/>
      <c r="V26" s="64"/>
      <c r="W26" s="64"/>
      <c r="X26" s="64"/>
      <c r="Y26" s="64"/>
      <c r="Z26" s="64"/>
    </row>
    <row r="27" spans="1:26">
      <c r="A27" s="46"/>
      <c r="B27" s="50" t="s">
        <v>14</v>
      </c>
      <c r="C27" s="48"/>
      <c r="D27" s="49">
        <f>SUM(D25:D26)</f>
        <v>0</v>
      </c>
      <c r="E27" s="47"/>
      <c r="F27" s="47"/>
      <c r="G27" s="47"/>
      <c r="H27" s="64"/>
      <c r="I27" s="64"/>
      <c r="J27" s="64"/>
      <c r="K27" s="64"/>
      <c r="L27" s="64"/>
      <c r="M27" s="64"/>
      <c r="N27" s="64"/>
      <c r="O27" s="64"/>
      <c r="P27" s="64"/>
      <c r="Q27" s="64"/>
      <c r="R27" s="64"/>
      <c r="S27" s="64"/>
      <c r="T27" s="64"/>
      <c r="U27" s="64"/>
      <c r="V27" s="64"/>
      <c r="W27" s="64"/>
      <c r="X27" s="64"/>
      <c r="Y27" s="64"/>
      <c r="Z27" s="64"/>
    </row>
    <row r="28" spans="1:26">
      <c r="A28" s="51"/>
      <c r="B28" s="52"/>
      <c r="C28" s="53"/>
      <c r="D28" s="54"/>
      <c r="E28" s="48"/>
      <c r="F28" s="48"/>
      <c r="G28" s="48"/>
      <c r="H28" s="64"/>
      <c r="I28" s="64"/>
      <c r="J28" s="64"/>
      <c r="K28" s="64"/>
      <c r="L28" s="64"/>
      <c r="M28" s="64"/>
      <c r="N28" s="64"/>
      <c r="O28" s="64"/>
      <c r="P28" s="64"/>
      <c r="Q28" s="64"/>
      <c r="R28" s="64"/>
      <c r="S28" s="64"/>
      <c r="T28" s="64"/>
      <c r="U28" s="64"/>
      <c r="V28" s="64"/>
      <c r="W28" s="64"/>
      <c r="X28" s="64"/>
      <c r="Y28" s="64"/>
      <c r="Z28" s="64"/>
    </row>
    <row r="29" spans="1:26">
      <c r="A29" s="65" t="s">
        <v>46</v>
      </c>
      <c r="B29" s="66"/>
      <c r="C29" s="63"/>
      <c r="D29" s="63"/>
      <c r="E29" s="63"/>
      <c r="F29" s="63"/>
      <c r="G29" s="63"/>
      <c r="H29" s="64"/>
      <c r="I29" s="64"/>
      <c r="J29" s="64"/>
      <c r="K29" s="64"/>
      <c r="L29" s="64"/>
      <c r="M29" s="64"/>
      <c r="N29" s="64"/>
      <c r="O29" s="64"/>
      <c r="P29" s="64"/>
      <c r="Q29" s="64"/>
      <c r="R29" s="64"/>
      <c r="S29" s="64"/>
      <c r="T29" s="64"/>
      <c r="U29" s="64"/>
      <c r="V29" s="64"/>
      <c r="W29" s="64"/>
      <c r="X29" s="64"/>
      <c r="Y29" s="64"/>
      <c r="Z29" s="64"/>
    </row>
    <row r="30" spans="1:26">
      <c r="A30" s="66"/>
      <c r="B30" s="66"/>
      <c r="C30" s="63"/>
      <c r="D30" s="63"/>
      <c r="E30" s="63"/>
      <c r="F30" s="63"/>
      <c r="G30" s="63"/>
      <c r="H30" s="64"/>
      <c r="I30" s="64"/>
      <c r="J30" s="64"/>
      <c r="K30" s="64"/>
      <c r="L30" s="64"/>
      <c r="M30" s="64"/>
      <c r="N30" s="64"/>
      <c r="O30" s="64"/>
      <c r="P30" s="64"/>
      <c r="Q30" s="64"/>
      <c r="R30" s="64"/>
      <c r="S30" s="64"/>
      <c r="T30" s="64"/>
      <c r="U30" s="64"/>
      <c r="V30" s="64"/>
      <c r="W30" s="64"/>
      <c r="X30" s="64"/>
      <c r="Y30" s="64"/>
      <c r="Z30" s="64"/>
    </row>
    <row r="31" spans="1:26">
      <c r="A31" s="66"/>
      <c r="B31" s="66"/>
      <c r="C31" s="63"/>
      <c r="D31" s="63"/>
      <c r="E31" s="63"/>
      <c r="F31" s="63"/>
      <c r="G31" s="63"/>
      <c r="H31" s="64"/>
      <c r="I31" s="64"/>
      <c r="J31" s="64"/>
      <c r="K31" s="64"/>
      <c r="L31" s="64"/>
      <c r="M31" s="64"/>
      <c r="N31" s="64"/>
      <c r="O31" s="64"/>
      <c r="P31" s="64"/>
      <c r="Q31" s="64"/>
      <c r="R31" s="64"/>
      <c r="S31" s="64"/>
      <c r="T31" s="64"/>
      <c r="U31" s="64"/>
      <c r="V31" s="64"/>
      <c r="W31" s="64"/>
      <c r="X31" s="64"/>
      <c r="Y31" s="64"/>
      <c r="Z31" s="64"/>
    </row>
    <row r="32" spans="1:26">
      <c r="A32" s="66"/>
      <c r="B32" s="66"/>
      <c r="C32" s="63"/>
      <c r="D32" s="63"/>
      <c r="E32" s="63"/>
      <c r="F32" s="63"/>
      <c r="G32" s="63"/>
      <c r="H32" s="64"/>
      <c r="I32" s="64"/>
      <c r="J32" s="64"/>
      <c r="K32" s="64"/>
      <c r="L32" s="64"/>
      <c r="M32" s="64"/>
      <c r="N32" s="64"/>
      <c r="O32" s="64"/>
      <c r="P32" s="64"/>
      <c r="Q32" s="64"/>
      <c r="R32" s="64"/>
      <c r="S32" s="64"/>
      <c r="T32" s="64"/>
      <c r="U32" s="64"/>
      <c r="V32" s="64"/>
      <c r="W32" s="64"/>
      <c r="X32" s="64"/>
    </row>
    <row r="33" spans="8:13">
      <c r="H33" s="64"/>
      <c r="I33" s="64"/>
      <c r="J33" s="64"/>
      <c r="K33" s="64"/>
      <c r="L33" s="64"/>
      <c r="M33" s="64"/>
    </row>
  </sheetData>
  <sheetProtection algorithmName="SHA-512" hashValue="JUxCTtZRSDuVsnZ1ANY9FA0MhUt8jwxXMC+e/kVuO/zDQTrFhJF3vFtMeHPq3a5n9jIaJDLF1onF11ZlFFnAHA==" saltValue="fxTL+gPR2gynfcNFEAYU6w==" spinCount="100000" sheet="1" selectLockedCells="1"/>
  <mergeCells count="4">
    <mergeCell ref="A2:G2"/>
    <mergeCell ref="B3:C3"/>
    <mergeCell ref="A21:G22"/>
    <mergeCell ref="A1:G1"/>
  </mergeCells>
  <phoneticPr fontId="0" type="noConversion"/>
  <pageMargins left="0.49" right="0.56000000000000005" top="1" bottom="1" header="0.5" footer="0.5"/>
  <pageSetup scale="87" orientation="landscape" horizontalDpi="96" verticalDpi="96"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51"/>
  <sheetViews>
    <sheetView workbookViewId="0">
      <selection activeCell="A6" sqref="A6"/>
    </sheetView>
  </sheetViews>
  <sheetFormatPr defaultColWidth="8.85546875" defaultRowHeight="12.75"/>
  <cols>
    <col min="1" max="1" width="17.28515625" customWidth="1"/>
    <col min="2" max="2" width="14" style="22" customWidth="1"/>
    <col min="3" max="3" width="10.28515625" style="1" customWidth="1"/>
    <col min="4" max="4" width="10.7109375" customWidth="1"/>
    <col min="6" max="6" width="8.85546875" style="22"/>
    <col min="7" max="7" width="10" style="36" customWidth="1"/>
    <col min="8" max="8" width="10.140625" bestFit="1" customWidth="1"/>
    <col min="9" max="9" width="12.140625" customWidth="1"/>
    <col min="10" max="10" width="11.85546875" style="22" customWidth="1"/>
    <col min="11" max="11" width="9.28515625" style="36" customWidth="1"/>
    <col min="13" max="13" width="10.85546875" customWidth="1"/>
    <col min="15" max="15" width="10.140625" bestFit="1" customWidth="1"/>
    <col min="16" max="16" width="1.28515625" customWidth="1"/>
    <col min="17" max="17" width="8.7109375" customWidth="1"/>
    <col min="18" max="18" width="7.28515625" customWidth="1"/>
  </cols>
  <sheetData>
    <row r="1" spans="1:26" s="22" customFormat="1" ht="33" customHeight="1">
      <c r="A1" s="293" t="s">
        <v>90</v>
      </c>
      <c r="B1" s="299"/>
      <c r="C1" s="299"/>
      <c r="D1" s="299"/>
      <c r="E1" s="299"/>
      <c r="F1" s="299"/>
      <c r="G1" s="299"/>
      <c r="H1" s="299"/>
      <c r="I1" s="299"/>
      <c r="J1" s="299"/>
      <c r="K1" s="299"/>
      <c r="L1" s="299"/>
      <c r="M1" s="299"/>
      <c r="N1" s="299"/>
      <c r="O1" s="299"/>
    </row>
    <row r="2" spans="1:26">
      <c r="A2" s="90" t="s">
        <v>12</v>
      </c>
      <c r="B2" s="90"/>
      <c r="C2" s="91"/>
      <c r="D2" s="92"/>
      <c r="E2" s="92"/>
      <c r="F2" s="92"/>
      <c r="G2" s="93"/>
      <c r="H2" s="92"/>
      <c r="I2" s="92"/>
      <c r="J2" s="92"/>
      <c r="K2" s="93"/>
      <c r="L2" s="92"/>
      <c r="M2" s="92"/>
      <c r="N2" s="92"/>
      <c r="O2" s="92"/>
      <c r="P2" s="92"/>
      <c r="Q2" s="92"/>
      <c r="R2" s="92"/>
    </row>
    <row r="3" spans="1:26">
      <c r="B3" s="70" t="s">
        <v>77</v>
      </c>
      <c r="H3" s="69"/>
      <c r="J3" s="306" t="s">
        <v>55</v>
      </c>
      <c r="K3" s="306"/>
      <c r="L3" s="306"/>
      <c r="M3" s="306"/>
      <c r="N3" s="22"/>
      <c r="O3" s="22"/>
      <c r="R3" s="7"/>
    </row>
    <row r="4" spans="1:26" ht="63.75">
      <c r="A4" s="3" t="s">
        <v>3</v>
      </c>
      <c r="B4" s="195" t="s">
        <v>78</v>
      </c>
      <c r="C4" s="305" t="s">
        <v>136</v>
      </c>
      <c r="D4" s="311" t="s">
        <v>137</v>
      </c>
      <c r="E4" s="94" t="s">
        <v>0</v>
      </c>
      <c r="F4" s="34" t="s">
        <v>48</v>
      </c>
      <c r="G4" s="207" t="s">
        <v>134</v>
      </c>
      <c r="H4" s="3" t="s">
        <v>1</v>
      </c>
      <c r="I4" s="94" t="s">
        <v>72</v>
      </c>
      <c r="J4" s="209" t="s">
        <v>135</v>
      </c>
      <c r="K4" s="74" t="s">
        <v>56</v>
      </c>
      <c r="L4" s="56" t="s">
        <v>6</v>
      </c>
      <c r="M4" s="98" t="s">
        <v>72</v>
      </c>
      <c r="N4" s="4" t="s">
        <v>7</v>
      </c>
      <c r="O4" s="4" t="s">
        <v>8</v>
      </c>
      <c r="P4" s="2"/>
      <c r="Q4" s="294" t="s">
        <v>74</v>
      </c>
      <c r="R4" s="294"/>
      <c r="S4" s="265"/>
      <c r="T4" s="265"/>
      <c r="U4" s="265"/>
      <c r="V4" s="265"/>
      <c r="W4" s="265"/>
      <c r="X4" s="265"/>
      <c r="Y4" s="265"/>
      <c r="Z4" s="265"/>
    </row>
    <row r="5" spans="1:26">
      <c r="A5" s="84" t="s">
        <v>2</v>
      </c>
      <c r="B5" s="84"/>
      <c r="C5" s="307"/>
      <c r="D5" s="85"/>
      <c r="E5" s="95"/>
      <c r="F5" s="85"/>
      <c r="G5" s="86"/>
      <c r="H5" s="85"/>
      <c r="I5" s="95"/>
      <c r="J5" s="85"/>
      <c r="K5" s="86"/>
      <c r="L5" s="85"/>
      <c r="M5" s="95"/>
      <c r="N5" s="85"/>
      <c r="O5" s="85"/>
      <c r="P5" s="87"/>
      <c r="Q5" s="87" t="s">
        <v>1</v>
      </c>
      <c r="R5" s="87" t="s">
        <v>16</v>
      </c>
      <c r="S5" s="265"/>
      <c r="T5" s="265"/>
      <c r="U5" s="265"/>
      <c r="V5" s="265"/>
      <c r="W5" s="265"/>
      <c r="X5" s="265"/>
      <c r="Y5" s="265"/>
      <c r="Z5" s="265"/>
    </row>
    <row r="6" spans="1:26">
      <c r="A6" s="198" t="s">
        <v>120</v>
      </c>
      <c r="B6" s="196" t="s">
        <v>88</v>
      </c>
      <c r="C6" s="197">
        <v>0</v>
      </c>
      <c r="D6" s="310">
        <v>0</v>
      </c>
      <c r="E6" s="97">
        <f>C6*(1+D6)</f>
        <v>0</v>
      </c>
      <c r="F6" s="35">
        <f>IF(B6="A", G6/0.1111, G6/0.08333)</f>
        <v>0</v>
      </c>
      <c r="G6" s="208"/>
      <c r="H6" s="20">
        <f>E6*G6</f>
        <v>0</v>
      </c>
      <c r="I6" s="96">
        <f t="shared" ref="I6:I11" si="0">IF(B6="P", H6*0.0145, H6*0.37)</f>
        <v>0</v>
      </c>
      <c r="J6" s="210"/>
      <c r="K6" s="37">
        <f>J6*(0.1111)</f>
        <v>0</v>
      </c>
      <c r="L6" s="20">
        <f t="shared" ref="L6:L11" si="1">E6*K6</f>
        <v>0</v>
      </c>
      <c r="M6" s="99">
        <f t="shared" ref="M6:M11" si="2">L6*0.2365</f>
        <v>0</v>
      </c>
      <c r="N6" s="20">
        <f t="shared" ref="N6:N11" si="3">H6+L6</f>
        <v>0</v>
      </c>
      <c r="O6" s="20">
        <f t="shared" ref="O6:O11" si="4">I6+M6</f>
        <v>0</v>
      </c>
      <c r="P6" s="2"/>
      <c r="Q6" s="22"/>
      <c r="R6" s="8"/>
      <c r="S6" s="265"/>
      <c r="T6" s="265"/>
      <c r="U6" s="265"/>
      <c r="V6" s="265"/>
      <c r="W6" s="265"/>
      <c r="X6" s="265"/>
      <c r="Y6" s="265"/>
      <c r="Z6" s="265"/>
    </row>
    <row r="7" spans="1:26">
      <c r="A7" s="198" t="s">
        <v>121</v>
      </c>
      <c r="B7" s="198" t="s">
        <v>88</v>
      </c>
      <c r="C7" s="197">
        <v>0</v>
      </c>
      <c r="D7" s="310">
        <v>0</v>
      </c>
      <c r="E7" s="97">
        <f t="shared" ref="E7:E11" si="5">C7*(1+D7)</f>
        <v>0</v>
      </c>
      <c r="F7" s="35">
        <f t="shared" ref="F7:F38" si="6">IF(B7="A", G7/0.1111, G7/0.08333)</f>
        <v>0</v>
      </c>
      <c r="G7" s="208"/>
      <c r="H7" s="20">
        <f t="shared" ref="H7:H11" si="7">E7*G7</f>
        <v>0</v>
      </c>
      <c r="I7" s="96">
        <f t="shared" si="0"/>
        <v>0</v>
      </c>
      <c r="J7" s="210"/>
      <c r="K7" s="37">
        <f t="shared" ref="K7:K11" si="8">J7*(0.1111)</f>
        <v>0</v>
      </c>
      <c r="L7" s="20">
        <f t="shared" si="1"/>
        <v>0</v>
      </c>
      <c r="M7" s="99">
        <f t="shared" si="2"/>
        <v>0</v>
      </c>
      <c r="N7" s="20">
        <f t="shared" si="3"/>
        <v>0</v>
      </c>
      <c r="O7" s="20">
        <f t="shared" si="4"/>
        <v>0</v>
      </c>
      <c r="P7" s="2"/>
      <c r="Q7" s="22"/>
      <c r="R7" s="8"/>
      <c r="S7" s="265"/>
      <c r="T7" s="265"/>
      <c r="U7" s="265"/>
      <c r="V7" s="265"/>
      <c r="W7" s="265"/>
      <c r="X7" s="265"/>
      <c r="Y7" s="265"/>
      <c r="Z7" s="265"/>
    </row>
    <row r="8" spans="1:26">
      <c r="A8" s="198" t="s">
        <v>122</v>
      </c>
      <c r="B8" s="198" t="s">
        <v>88</v>
      </c>
      <c r="C8" s="197">
        <v>0</v>
      </c>
      <c r="D8" s="310">
        <v>0</v>
      </c>
      <c r="E8" s="97">
        <f t="shared" si="5"/>
        <v>0</v>
      </c>
      <c r="F8" s="35">
        <f t="shared" si="6"/>
        <v>0</v>
      </c>
      <c r="G8" s="208"/>
      <c r="H8" s="20">
        <f t="shared" si="7"/>
        <v>0</v>
      </c>
      <c r="I8" s="96">
        <f t="shared" si="0"/>
        <v>0</v>
      </c>
      <c r="J8" s="210"/>
      <c r="K8" s="37">
        <f t="shared" si="8"/>
        <v>0</v>
      </c>
      <c r="L8" s="20">
        <f t="shared" si="1"/>
        <v>0</v>
      </c>
      <c r="M8" s="99">
        <f t="shared" si="2"/>
        <v>0</v>
      </c>
      <c r="N8" s="20">
        <f t="shared" si="3"/>
        <v>0</v>
      </c>
      <c r="O8" s="20">
        <f t="shared" si="4"/>
        <v>0</v>
      </c>
      <c r="P8" s="2"/>
      <c r="Q8" s="22"/>
      <c r="R8" s="8"/>
      <c r="S8" s="265"/>
      <c r="T8" s="265"/>
      <c r="U8" s="265"/>
      <c r="V8" s="265"/>
      <c r="W8" s="265"/>
      <c r="X8" s="265"/>
      <c r="Y8" s="265"/>
      <c r="Z8" s="265"/>
    </row>
    <row r="9" spans="1:26">
      <c r="A9" s="198" t="s">
        <v>42</v>
      </c>
      <c r="B9" s="198" t="s">
        <v>88</v>
      </c>
      <c r="C9" s="197">
        <v>0</v>
      </c>
      <c r="D9" s="310">
        <v>0</v>
      </c>
      <c r="E9" s="97">
        <f t="shared" si="5"/>
        <v>0</v>
      </c>
      <c r="F9" s="35">
        <f t="shared" si="6"/>
        <v>0</v>
      </c>
      <c r="G9" s="208"/>
      <c r="H9" s="20">
        <f t="shared" si="7"/>
        <v>0</v>
      </c>
      <c r="I9" s="96">
        <f t="shared" si="0"/>
        <v>0</v>
      </c>
      <c r="J9" s="210"/>
      <c r="K9" s="37">
        <f t="shared" si="8"/>
        <v>0</v>
      </c>
      <c r="L9" s="20">
        <f t="shared" si="1"/>
        <v>0</v>
      </c>
      <c r="M9" s="99">
        <f t="shared" si="2"/>
        <v>0</v>
      </c>
      <c r="N9" s="20">
        <f t="shared" si="3"/>
        <v>0</v>
      </c>
      <c r="O9" s="20">
        <f t="shared" si="4"/>
        <v>0</v>
      </c>
      <c r="P9" s="2"/>
      <c r="Q9" s="22"/>
      <c r="R9" s="8"/>
      <c r="S9" s="265"/>
      <c r="T9" s="265"/>
      <c r="U9" s="265"/>
      <c r="V9" s="265"/>
      <c r="W9" s="265"/>
      <c r="X9" s="265"/>
      <c r="Y9" s="265"/>
      <c r="Z9" s="265"/>
    </row>
    <row r="10" spans="1:26">
      <c r="A10" s="198" t="s">
        <v>43</v>
      </c>
      <c r="B10" s="198" t="s">
        <v>88</v>
      </c>
      <c r="C10" s="197">
        <v>0</v>
      </c>
      <c r="D10" s="310">
        <v>0</v>
      </c>
      <c r="E10" s="97">
        <f t="shared" si="5"/>
        <v>0</v>
      </c>
      <c r="F10" s="35">
        <f t="shared" si="6"/>
        <v>0</v>
      </c>
      <c r="G10" s="208"/>
      <c r="H10" s="20">
        <f t="shared" si="7"/>
        <v>0</v>
      </c>
      <c r="I10" s="96">
        <f t="shared" si="0"/>
        <v>0</v>
      </c>
      <c r="J10" s="210"/>
      <c r="K10" s="37">
        <f t="shared" si="8"/>
        <v>0</v>
      </c>
      <c r="L10" s="20">
        <f t="shared" si="1"/>
        <v>0</v>
      </c>
      <c r="M10" s="99">
        <f t="shared" si="2"/>
        <v>0</v>
      </c>
      <c r="N10" s="20">
        <f t="shared" si="3"/>
        <v>0</v>
      </c>
      <c r="O10" s="20">
        <f t="shared" si="4"/>
        <v>0</v>
      </c>
      <c r="P10" s="2"/>
      <c r="Q10" s="22"/>
      <c r="R10" s="8"/>
      <c r="S10" s="265"/>
      <c r="T10" s="265"/>
      <c r="U10" s="265"/>
      <c r="V10" s="265"/>
      <c r="W10" s="265"/>
      <c r="X10" s="265"/>
      <c r="Y10" s="265"/>
      <c r="Z10" s="265"/>
    </row>
    <row r="11" spans="1:26">
      <c r="A11" s="198" t="s">
        <v>44</v>
      </c>
      <c r="B11" s="198" t="s">
        <v>88</v>
      </c>
      <c r="C11" s="197">
        <v>0</v>
      </c>
      <c r="D11" s="310">
        <v>0</v>
      </c>
      <c r="E11" s="97">
        <f t="shared" si="5"/>
        <v>0</v>
      </c>
      <c r="F11" s="35">
        <f t="shared" si="6"/>
        <v>0</v>
      </c>
      <c r="G11" s="208"/>
      <c r="H11" s="20">
        <f t="shared" si="7"/>
        <v>0</v>
      </c>
      <c r="I11" s="96">
        <f t="shared" si="0"/>
        <v>0</v>
      </c>
      <c r="J11" s="210"/>
      <c r="K11" s="37">
        <f t="shared" si="8"/>
        <v>0</v>
      </c>
      <c r="L11" s="20">
        <f t="shared" si="1"/>
        <v>0</v>
      </c>
      <c r="M11" s="99">
        <f t="shared" si="2"/>
        <v>0</v>
      </c>
      <c r="N11" s="20">
        <f t="shared" si="3"/>
        <v>0</v>
      </c>
      <c r="O11" s="20">
        <f t="shared" si="4"/>
        <v>0</v>
      </c>
      <c r="P11" s="2"/>
      <c r="Q11" s="22"/>
      <c r="R11" s="8"/>
      <c r="S11" s="265"/>
      <c r="T11" s="265"/>
      <c r="U11" s="265"/>
      <c r="V11" s="265"/>
      <c r="W11" s="265"/>
      <c r="X11" s="265"/>
      <c r="Y11" s="265"/>
      <c r="Z11" s="265"/>
    </row>
    <row r="12" spans="1:26">
      <c r="A12" s="82" t="s">
        <v>9</v>
      </c>
      <c r="B12" s="199"/>
      <c r="C12" s="200"/>
      <c r="D12" s="139"/>
      <c r="E12" s="140"/>
      <c r="F12" s="141"/>
      <c r="G12" s="142"/>
      <c r="H12" s="143">
        <f>SUM(H6:H11)</f>
        <v>0</v>
      </c>
      <c r="I12" s="144">
        <f>SUM(I6:I11)</f>
        <v>0</v>
      </c>
      <c r="J12" s="145"/>
      <c r="K12" s="146"/>
      <c r="L12" s="143">
        <f>SUM(L6:L11)</f>
        <v>0</v>
      </c>
      <c r="M12" s="144">
        <f>SUM(M6:M11)</f>
        <v>0</v>
      </c>
      <c r="N12" s="143">
        <f>SUM(N6:N11)</f>
        <v>0</v>
      </c>
      <c r="O12" s="143">
        <f>SUM(O6:O11)</f>
        <v>0</v>
      </c>
      <c r="P12" s="138"/>
      <c r="Q12" s="143">
        <f>N12+'KSU Other Personnel'!F19</f>
        <v>0</v>
      </c>
      <c r="R12" s="143">
        <f>O12+'KSU Other Personnel'!H19</f>
        <v>0</v>
      </c>
      <c r="S12" s="265"/>
      <c r="T12" s="265"/>
      <c r="U12" s="265"/>
      <c r="V12" s="265"/>
      <c r="W12" s="265"/>
      <c r="X12" s="265"/>
      <c r="Y12" s="265"/>
      <c r="Z12" s="265"/>
    </row>
    <row r="13" spans="1:26">
      <c r="A13" s="152"/>
      <c r="B13" s="201"/>
      <c r="C13" s="202"/>
      <c r="D13" s="153"/>
      <c r="E13" s="154"/>
      <c r="F13" s="155"/>
      <c r="G13" s="156"/>
      <c r="H13" s="153"/>
      <c r="I13" s="154"/>
      <c r="J13" s="157"/>
      <c r="K13" s="158"/>
      <c r="L13" s="159"/>
      <c r="M13" s="160"/>
      <c r="N13" s="159"/>
      <c r="O13" s="159"/>
      <c r="P13" s="152"/>
      <c r="Q13" s="161"/>
      <c r="R13" s="162"/>
      <c r="S13" s="265"/>
      <c r="T13" s="265"/>
      <c r="U13" s="265"/>
      <c r="V13" s="265"/>
      <c r="W13" s="265"/>
      <c r="X13" s="265"/>
      <c r="Y13" s="265"/>
      <c r="Z13" s="265"/>
    </row>
    <row r="14" spans="1:26">
      <c r="A14" s="174" t="s">
        <v>4</v>
      </c>
      <c r="B14" s="174"/>
      <c r="C14" s="308"/>
      <c r="D14" s="175"/>
      <c r="E14" s="176"/>
      <c r="F14" s="177"/>
      <c r="G14" s="178"/>
      <c r="H14" s="175"/>
      <c r="I14" s="176"/>
      <c r="J14" s="179"/>
      <c r="K14" s="180"/>
      <c r="L14" s="175"/>
      <c r="M14" s="176"/>
      <c r="N14" s="175"/>
      <c r="O14" s="175"/>
      <c r="P14" s="174"/>
      <c r="Q14" s="175"/>
      <c r="R14" s="175"/>
      <c r="S14" s="265"/>
      <c r="T14" s="265"/>
      <c r="U14" s="265"/>
      <c r="V14" s="265"/>
      <c r="W14" s="265"/>
      <c r="X14" s="265"/>
      <c r="Y14" s="265"/>
      <c r="Z14" s="265"/>
    </row>
    <row r="15" spans="1:26">
      <c r="A15" s="27" t="str">
        <f>A6</f>
        <v>Faculty 1</v>
      </c>
      <c r="B15" s="198" t="str">
        <f>B6</f>
        <v>A</v>
      </c>
      <c r="C15" s="264">
        <f t="shared" ref="C15:C20" si="9">E6</f>
        <v>0</v>
      </c>
      <c r="D15" s="309">
        <v>0</v>
      </c>
      <c r="E15" s="96">
        <f t="shared" ref="E15:E20" si="10">C15*(1+D15)</f>
        <v>0</v>
      </c>
      <c r="F15" s="35">
        <f t="shared" si="6"/>
        <v>0</v>
      </c>
      <c r="G15" s="208"/>
      <c r="H15" s="20">
        <f t="shared" ref="H15:H20" si="11">E15*G15</f>
        <v>0</v>
      </c>
      <c r="I15" s="96">
        <f t="shared" ref="I15:I20" si="12">IF(B15="P", H15*0.0145, H15*0.37)</f>
        <v>0</v>
      </c>
      <c r="J15" s="210"/>
      <c r="K15" s="37">
        <f>J15*(0.1111)</f>
        <v>0</v>
      </c>
      <c r="L15" s="20">
        <f t="shared" ref="L15:L20" si="13">E15*K15</f>
        <v>0</v>
      </c>
      <c r="M15" s="99">
        <f t="shared" ref="M15:M20" si="14">L15*0.2365</f>
        <v>0</v>
      </c>
      <c r="N15" s="20">
        <f t="shared" ref="N15:N20" si="15">H15+L15</f>
        <v>0</v>
      </c>
      <c r="O15" s="20">
        <f t="shared" ref="O15:O20" si="16">I15+M15</f>
        <v>0</v>
      </c>
      <c r="P15" s="2"/>
      <c r="Q15" s="2"/>
      <c r="R15" s="2"/>
      <c r="S15" s="265"/>
      <c r="T15" s="265"/>
      <c r="U15" s="265"/>
      <c r="V15" s="265"/>
      <c r="W15" s="265"/>
      <c r="X15" s="265"/>
      <c r="Y15" s="265"/>
      <c r="Z15" s="265"/>
    </row>
    <row r="16" spans="1:26">
      <c r="A16" s="27" t="str">
        <f t="shared" ref="A16:A20" si="17">A7</f>
        <v>Faculty 2</v>
      </c>
      <c r="B16" s="198" t="str">
        <f>B7</f>
        <v>A</v>
      </c>
      <c r="C16" s="264">
        <f t="shared" si="9"/>
        <v>0</v>
      </c>
      <c r="D16" s="309">
        <v>0</v>
      </c>
      <c r="E16" s="96">
        <f t="shared" si="10"/>
        <v>0</v>
      </c>
      <c r="F16" s="35">
        <f t="shared" si="6"/>
        <v>0</v>
      </c>
      <c r="G16" s="208"/>
      <c r="H16" s="20">
        <f t="shared" si="11"/>
        <v>0</v>
      </c>
      <c r="I16" s="96">
        <f t="shared" si="12"/>
        <v>0</v>
      </c>
      <c r="J16" s="210"/>
      <c r="K16" s="37">
        <f t="shared" ref="K16:K20" si="18">J16*(0.1111)</f>
        <v>0</v>
      </c>
      <c r="L16" s="20">
        <f t="shared" si="13"/>
        <v>0</v>
      </c>
      <c r="M16" s="99">
        <f t="shared" si="14"/>
        <v>0</v>
      </c>
      <c r="N16" s="20">
        <f t="shared" si="15"/>
        <v>0</v>
      </c>
      <c r="O16" s="20">
        <f t="shared" si="16"/>
        <v>0</v>
      </c>
      <c r="P16" s="2"/>
      <c r="Q16" s="2"/>
      <c r="R16" s="2"/>
      <c r="S16" s="265"/>
      <c r="T16" s="265"/>
      <c r="U16" s="265"/>
      <c r="V16" s="265"/>
      <c r="W16" s="265"/>
      <c r="X16" s="265"/>
      <c r="Y16" s="265"/>
      <c r="Z16" s="265"/>
    </row>
    <row r="17" spans="1:26">
      <c r="A17" s="27" t="str">
        <f t="shared" si="17"/>
        <v>Faculty 3</v>
      </c>
      <c r="B17" s="198" t="str">
        <f>B8</f>
        <v>A</v>
      </c>
      <c r="C17" s="264">
        <f t="shared" si="9"/>
        <v>0</v>
      </c>
      <c r="D17" s="309">
        <v>0</v>
      </c>
      <c r="E17" s="96">
        <f t="shared" si="10"/>
        <v>0</v>
      </c>
      <c r="F17" s="35">
        <f t="shared" si="6"/>
        <v>0</v>
      </c>
      <c r="G17" s="208"/>
      <c r="H17" s="20">
        <f t="shared" si="11"/>
        <v>0</v>
      </c>
      <c r="I17" s="96">
        <f t="shared" si="12"/>
        <v>0</v>
      </c>
      <c r="J17" s="210"/>
      <c r="K17" s="37">
        <f t="shared" si="18"/>
        <v>0</v>
      </c>
      <c r="L17" s="20">
        <f t="shared" si="13"/>
        <v>0</v>
      </c>
      <c r="M17" s="99">
        <f t="shared" si="14"/>
        <v>0</v>
      </c>
      <c r="N17" s="20">
        <f t="shared" si="15"/>
        <v>0</v>
      </c>
      <c r="O17" s="20">
        <f t="shared" si="16"/>
        <v>0</v>
      </c>
      <c r="P17" s="2"/>
      <c r="Q17" s="2"/>
      <c r="R17" s="2"/>
      <c r="S17" s="265"/>
      <c r="T17" s="265"/>
      <c r="U17" s="265"/>
      <c r="V17" s="265"/>
      <c r="W17" s="265"/>
      <c r="X17" s="265"/>
      <c r="Y17" s="265"/>
      <c r="Z17" s="265"/>
    </row>
    <row r="18" spans="1:26">
      <c r="A18" s="27" t="str">
        <f t="shared" si="17"/>
        <v>Faculty 4</v>
      </c>
      <c r="B18" s="198" t="str">
        <f>B9</f>
        <v>A</v>
      </c>
      <c r="C18" s="264">
        <f t="shared" si="9"/>
        <v>0</v>
      </c>
      <c r="D18" s="309">
        <v>0</v>
      </c>
      <c r="E18" s="96">
        <f t="shared" si="10"/>
        <v>0</v>
      </c>
      <c r="F18" s="35">
        <f t="shared" si="6"/>
        <v>0</v>
      </c>
      <c r="G18" s="208"/>
      <c r="H18" s="20">
        <f t="shared" si="11"/>
        <v>0</v>
      </c>
      <c r="I18" s="96">
        <f t="shared" si="12"/>
        <v>0</v>
      </c>
      <c r="J18" s="210"/>
      <c r="K18" s="37">
        <f t="shared" si="18"/>
        <v>0</v>
      </c>
      <c r="L18" s="20">
        <f t="shared" si="13"/>
        <v>0</v>
      </c>
      <c r="M18" s="99">
        <f t="shared" si="14"/>
        <v>0</v>
      </c>
      <c r="N18" s="20">
        <f t="shared" si="15"/>
        <v>0</v>
      </c>
      <c r="O18" s="20">
        <f t="shared" si="16"/>
        <v>0</v>
      </c>
      <c r="P18" s="2"/>
      <c r="Q18" s="2"/>
      <c r="R18" s="2"/>
      <c r="S18" s="265"/>
      <c r="T18" s="265"/>
      <c r="U18" s="265"/>
      <c r="V18" s="265"/>
      <c r="W18" s="265"/>
      <c r="X18" s="265"/>
      <c r="Y18" s="265"/>
      <c r="Z18" s="265"/>
    </row>
    <row r="19" spans="1:26">
      <c r="A19" s="27" t="str">
        <f t="shared" si="17"/>
        <v>Faculty 5</v>
      </c>
      <c r="B19" s="198" t="str">
        <f>B10</f>
        <v>A</v>
      </c>
      <c r="C19" s="264">
        <f t="shared" si="9"/>
        <v>0</v>
      </c>
      <c r="D19" s="309">
        <v>0</v>
      </c>
      <c r="E19" s="96">
        <f t="shared" si="10"/>
        <v>0</v>
      </c>
      <c r="F19" s="35">
        <f t="shared" si="6"/>
        <v>0</v>
      </c>
      <c r="G19" s="208"/>
      <c r="H19" s="20">
        <f t="shared" si="11"/>
        <v>0</v>
      </c>
      <c r="I19" s="96">
        <f t="shared" si="12"/>
        <v>0</v>
      </c>
      <c r="J19" s="210"/>
      <c r="K19" s="37">
        <f t="shared" si="18"/>
        <v>0</v>
      </c>
      <c r="L19" s="20">
        <f t="shared" si="13"/>
        <v>0</v>
      </c>
      <c r="M19" s="99">
        <f t="shared" si="14"/>
        <v>0</v>
      </c>
      <c r="N19" s="20">
        <f t="shared" si="15"/>
        <v>0</v>
      </c>
      <c r="O19" s="20">
        <f t="shared" si="16"/>
        <v>0</v>
      </c>
      <c r="P19" s="2"/>
      <c r="Q19" s="2"/>
      <c r="R19" s="2"/>
      <c r="S19" s="265"/>
      <c r="T19" s="265"/>
      <c r="U19" s="265"/>
      <c r="V19" s="265"/>
      <c r="W19" s="265"/>
      <c r="X19" s="265"/>
      <c r="Y19" s="265"/>
      <c r="Z19" s="265"/>
    </row>
    <row r="20" spans="1:26">
      <c r="A20" s="27" t="str">
        <f t="shared" si="17"/>
        <v>Faculty 6</v>
      </c>
      <c r="B20" s="198" t="str">
        <f>B11</f>
        <v>A</v>
      </c>
      <c r="C20" s="264">
        <f t="shared" si="9"/>
        <v>0</v>
      </c>
      <c r="D20" s="309">
        <v>0</v>
      </c>
      <c r="E20" s="96">
        <f t="shared" si="10"/>
        <v>0</v>
      </c>
      <c r="F20" s="35">
        <f t="shared" si="6"/>
        <v>0</v>
      </c>
      <c r="G20" s="208"/>
      <c r="H20" s="20">
        <f t="shared" si="11"/>
        <v>0</v>
      </c>
      <c r="I20" s="96">
        <f t="shared" si="12"/>
        <v>0</v>
      </c>
      <c r="J20" s="210"/>
      <c r="K20" s="37">
        <f t="shared" si="18"/>
        <v>0</v>
      </c>
      <c r="L20" s="20">
        <f t="shared" si="13"/>
        <v>0</v>
      </c>
      <c r="M20" s="99">
        <f t="shared" si="14"/>
        <v>0</v>
      </c>
      <c r="N20" s="20">
        <f t="shared" si="15"/>
        <v>0</v>
      </c>
      <c r="O20" s="20">
        <f t="shared" si="16"/>
        <v>0</v>
      </c>
      <c r="P20" s="2"/>
      <c r="Q20" s="2"/>
      <c r="R20" s="2"/>
      <c r="S20" s="265"/>
      <c r="T20" s="265"/>
      <c r="U20" s="265"/>
      <c r="V20" s="265"/>
      <c r="W20" s="265"/>
      <c r="X20" s="265"/>
      <c r="Y20" s="265"/>
      <c r="Z20" s="265"/>
    </row>
    <row r="21" spans="1:26">
      <c r="A21" s="82" t="s">
        <v>10</v>
      </c>
      <c r="B21" s="199"/>
      <c r="C21" s="203"/>
      <c r="D21" s="148"/>
      <c r="E21" s="149"/>
      <c r="F21" s="141"/>
      <c r="G21" s="142"/>
      <c r="H21" s="143">
        <f>SUM(H15:H20)</f>
        <v>0</v>
      </c>
      <c r="I21" s="144">
        <f>SUM(I15:I20)</f>
        <v>0</v>
      </c>
      <c r="J21" s="145"/>
      <c r="K21" s="146"/>
      <c r="L21" s="143">
        <f>SUM(L15:L20)</f>
        <v>0</v>
      </c>
      <c r="M21" s="144">
        <f>SUM(M15:M20)</f>
        <v>0</v>
      </c>
      <c r="N21" s="143">
        <f>SUM(N15:N20)</f>
        <v>0</v>
      </c>
      <c r="O21" s="143">
        <f>SUM(O15:O20)</f>
        <v>0</v>
      </c>
      <c r="P21" s="138"/>
      <c r="Q21" s="143">
        <f>N21+'KSU Other Personnel'!F32</f>
        <v>0</v>
      </c>
      <c r="R21" s="143">
        <f>O21+'KSU Other Personnel'!H32</f>
        <v>0</v>
      </c>
      <c r="S21" s="265"/>
      <c r="T21" s="265"/>
      <c r="U21" s="265"/>
      <c r="V21" s="265"/>
      <c r="W21" s="265"/>
      <c r="X21" s="265"/>
      <c r="Y21" s="265"/>
      <c r="Z21" s="265"/>
    </row>
    <row r="22" spans="1:26">
      <c r="A22" s="161"/>
      <c r="B22" s="204"/>
      <c r="C22" s="205"/>
      <c r="D22" s="164"/>
      <c r="E22" s="165"/>
      <c r="F22" s="155"/>
      <c r="G22" s="156"/>
      <c r="H22" s="166"/>
      <c r="I22" s="165"/>
      <c r="J22" s="157"/>
      <c r="K22" s="158"/>
      <c r="L22" s="161"/>
      <c r="M22" s="167"/>
      <c r="N22" s="161"/>
      <c r="O22" s="161"/>
      <c r="P22" s="152"/>
      <c r="Q22" s="152"/>
      <c r="R22" s="152"/>
      <c r="S22" s="265"/>
      <c r="T22" s="265"/>
      <c r="U22" s="265"/>
      <c r="V22" s="265"/>
      <c r="W22" s="265"/>
      <c r="X22" s="265"/>
      <c r="Y22" s="265"/>
      <c r="Z22" s="265"/>
    </row>
    <row r="23" spans="1:26">
      <c r="A23" s="174" t="s">
        <v>5</v>
      </c>
      <c r="B23" s="174"/>
      <c r="C23" s="308"/>
      <c r="D23" s="181"/>
      <c r="E23" s="182"/>
      <c r="F23" s="177"/>
      <c r="G23" s="178"/>
      <c r="H23" s="183"/>
      <c r="I23" s="182"/>
      <c r="J23" s="179"/>
      <c r="K23" s="180"/>
      <c r="L23" s="175"/>
      <c r="M23" s="176"/>
      <c r="N23" s="175"/>
      <c r="O23" s="175"/>
      <c r="P23" s="174"/>
      <c r="Q23" s="174"/>
      <c r="R23" s="174"/>
      <c r="S23" s="265"/>
      <c r="T23" s="265"/>
      <c r="U23" s="265"/>
      <c r="V23" s="265"/>
      <c r="W23" s="265"/>
      <c r="X23" s="265"/>
      <c r="Y23" s="265"/>
      <c r="Z23" s="265"/>
    </row>
    <row r="24" spans="1:26">
      <c r="A24" s="27" t="str">
        <f>A6</f>
        <v>Faculty 1</v>
      </c>
      <c r="B24" s="198" t="str">
        <f t="shared" ref="B24:B29" si="19">B15</f>
        <v>A</v>
      </c>
      <c r="C24" s="264">
        <f t="shared" ref="C24:C29" si="20">E15</f>
        <v>0</v>
      </c>
      <c r="D24" s="309">
        <v>0</v>
      </c>
      <c r="E24" s="96">
        <f t="shared" ref="E24:E29" si="21">C24*(1+D24)</f>
        <v>0</v>
      </c>
      <c r="F24" s="35">
        <f t="shared" si="6"/>
        <v>0</v>
      </c>
      <c r="G24" s="208"/>
      <c r="H24" s="20">
        <f t="shared" ref="H24:H29" si="22">E24*G24</f>
        <v>0</v>
      </c>
      <c r="I24" s="96">
        <f t="shared" ref="I24:I29" si="23">IF(B24="P", H24*0.0145, H24*0.37)</f>
        <v>0</v>
      </c>
      <c r="J24" s="210"/>
      <c r="K24" s="37">
        <f>J24*(0.1111)</f>
        <v>0</v>
      </c>
      <c r="L24" s="20">
        <f t="shared" ref="L24:L29" si="24">E24*K24</f>
        <v>0</v>
      </c>
      <c r="M24" s="99">
        <f t="shared" ref="M24:M29" si="25">L24*0.2365</f>
        <v>0</v>
      </c>
      <c r="N24" s="20">
        <f t="shared" ref="N24:N29" si="26">H24+L24</f>
        <v>0</v>
      </c>
      <c r="O24" s="20">
        <f t="shared" ref="O24:O29" si="27">I24+M24</f>
        <v>0</v>
      </c>
      <c r="P24" s="2"/>
      <c r="Q24" s="2"/>
      <c r="R24" s="2"/>
      <c r="S24" s="265"/>
      <c r="T24" s="265"/>
      <c r="U24" s="265"/>
      <c r="V24" s="265"/>
      <c r="W24" s="265"/>
      <c r="X24" s="265"/>
      <c r="Y24" s="265"/>
      <c r="Z24" s="265"/>
    </row>
    <row r="25" spans="1:26">
      <c r="A25" s="27" t="str">
        <f t="shared" ref="A25:A29" si="28">A7</f>
        <v>Faculty 2</v>
      </c>
      <c r="B25" s="198" t="str">
        <f t="shared" si="19"/>
        <v>A</v>
      </c>
      <c r="C25" s="264">
        <f t="shared" si="20"/>
        <v>0</v>
      </c>
      <c r="D25" s="309">
        <v>0</v>
      </c>
      <c r="E25" s="96">
        <f t="shared" si="21"/>
        <v>0</v>
      </c>
      <c r="F25" s="35">
        <f t="shared" si="6"/>
        <v>0</v>
      </c>
      <c r="G25" s="208"/>
      <c r="H25" s="20">
        <f t="shared" si="22"/>
        <v>0</v>
      </c>
      <c r="I25" s="96">
        <f t="shared" si="23"/>
        <v>0</v>
      </c>
      <c r="J25" s="210"/>
      <c r="K25" s="37">
        <f t="shared" ref="K25:K29" si="29">J25*(0.1111)</f>
        <v>0</v>
      </c>
      <c r="L25" s="20">
        <f t="shared" si="24"/>
        <v>0</v>
      </c>
      <c r="M25" s="99">
        <f t="shared" si="25"/>
        <v>0</v>
      </c>
      <c r="N25" s="20">
        <f t="shared" si="26"/>
        <v>0</v>
      </c>
      <c r="O25" s="20">
        <f t="shared" si="27"/>
        <v>0</v>
      </c>
      <c r="P25" s="2"/>
      <c r="Q25" s="2"/>
      <c r="R25" s="2"/>
      <c r="S25" s="265"/>
      <c r="T25" s="265"/>
      <c r="U25" s="265"/>
      <c r="V25" s="265"/>
      <c r="W25" s="265"/>
      <c r="X25" s="265"/>
      <c r="Y25" s="265"/>
      <c r="Z25" s="265"/>
    </row>
    <row r="26" spans="1:26">
      <c r="A26" s="27" t="str">
        <f t="shared" si="28"/>
        <v>Faculty 3</v>
      </c>
      <c r="B26" s="198" t="str">
        <f t="shared" si="19"/>
        <v>A</v>
      </c>
      <c r="C26" s="264">
        <f>E17</f>
        <v>0</v>
      </c>
      <c r="D26" s="309">
        <v>0</v>
      </c>
      <c r="E26" s="96">
        <f t="shared" si="21"/>
        <v>0</v>
      </c>
      <c r="F26" s="35">
        <f t="shared" si="6"/>
        <v>0</v>
      </c>
      <c r="G26" s="208"/>
      <c r="H26" s="20">
        <f t="shared" si="22"/>
        <v>0</v>
      </c>
      <c r="I26" s="96">
        <f t="shared" si="23"/>
        <v>0</v>
      </c>
      <c r="J26" s="210"/>
      <c r="K26" s="37">
        <f t="shared" si="29"/>
        <v>0</v>
      </c>
      <c r="L26" s="20">
        <f t="shared" si="24"/>
        <v>0</v>
      </c>
      <c r="M26" s="99">
        <f t="shared" si="25"/>
        <v>0</v>
      </c>
      <c r="N26" s="20">
        <f t="shared" si="26"/>
        <v>0</v>
      </c>
      <c r="O26" s="20">
        <f t="shared" si="27"/>
        <v>0</v>
      </c>
      <c r="P26" s="2"/>
      <c r="Q26" s="2"/>
      <c r="R26" s="2"/>
      <c r="S26" s="265"/>
      <c r="T26" s="265"/>
      <c r="U26" s="265"/>
      <c r="V26" s="265"/>
      <c r="W26" s="265"/>
      <c r="X26" s="265"/>
      <c r="Y26" s="265"/>
      <c r="Z26" s="265"/>
    </row>
    <row r="27" spans="1:26">
      <c r="A27" s="27" t="str">
        <f t="shared" si="28"/>
        <v>Faculty 4</v>
      </c>
      <c r="B27" s="198" t="str">
        <f t="shared" si="19"/>
        <v>A</v>
      </c>
      <c r="C27" s="264">
        <f t="shared" si="20"/>
        <v>0</v>
      </c>
      <c r="D27" s="309">
        <v>0</v>
      </c>
      <c r="E27" s="96">
        <f t="shared" si="21"/>
        <v>0</v>
      </c>
      <c r="F27" s="35">
        <f t="shared" si="6"/>
        <v>0</v>
      </c>
      <c r="G27" s="208"/>
      <c r="H27" s="20">
        <f t="shared" si="22"/>
        <v>0</v>
      </c>
      <c r="I27" s="96">
        <f t="shared" si="23"/>
        <v>0</v>
      </c>
      <c r="J27" s="210"/>
      <c r="K27" s="37">
        <f t="shared" si="29"/>
        <v>0</v>
      </c>
      <c r="L27" s="20">
        <f t="shared" si="24"/>
        <v>0</v>
      </c>
      <c r="M27" s="99">
        <f t="shared" si="25"/>
        <v>0</v>
      </c>
      <c r="N27" s="20">
        <f t="shared" si="26"/>
        <v>0</v>
      </c>
      <c r="O27" s="20">
        <f t="shared" si="27"/>
        <v>0</v>
      </c>
      <c r="P27" s="2"/>
      <c r="Q27" s="2"/>
      <c r="R27" s="2"/>
      <c r="S27" s="265"/>
      <c r="T27" s="265"/>
      <c r="U27" s="265"/>
      <c r="V27" s="265"/>
      <c r="W27" s="265"/>
      <c r="X27" s="265"/>
      <c r="Y27" s="265"/>
      <c r="Z27" s="265"/>
    </row>
    <row r="28" spans="1:26">
      <c r="A28" s="27" t="str">
        <f t="shared" si="28"/>
        <v>Faculty 5</v>
      </c>
      <c r="B28" s="198" t="str">
        <f t="shared" si="19"/>
        <v>A</v>
      </c>
      <c r="C28" s="264">
        <f t="shared" si="20"/>
        <v>0</v>
      </c>
      <c r="D28" s="309">
        <v>0</v>
      </c>
      <c r="E28" s="96">
        <f t="shared" si="21"/>
        <v>0</v>
      </c>
      <c r="F28" s="35">
        <f t="shared" si="6"/>
        <v>0</v>
      </c>
      <c r="G28" s="208"/>
      <c r="H28" s="20">
        <f t="shared" si="22"/>
        <v>0</v>
      </c>
      <c r="I28" s="96">
        <f t="shared" si="23"/>
        <v>0</v>
      </c>
      <c r="J28" s="210"/>
      <c r="K28" s="37">
        <f t="shared" si="29"/>
        <v>0</v>
      </c>
      <c r="L28" s="20">
        <f t="shared" si="24"/>
        <v>0</v>
      </c>
      <c r="M28" s="99">
        <f t="shared" si="25"/>
        <v>0</v>
      </c>
      <c r="N28" s="20">
        <f t="shared" si="26"/>
        <v>0</v>
      </c>
      <c r="O28" s="20">
        <f t="shared" si="27"/>
        <v>0</v>
      </c>
      <c r="P28" s="2"/>
      <c r="Q28" s="2"/>
      <c r="R28" s="2"/>
      <c r="S28" s="265"/>
      <c r="T28" s="265"/>
      <c r="U28" s="265"/>
      <c r="V28" s="265"/>
      <c r="W28" s="265"/>
      <c r="X28" s="265"/>
      <c r="Y28" s="265"/>
      <c r="Z28" s="265"/>
    </row>
    <row r="29" spans="1:26">
      <c r="A29" s="27" t="str">
        <f t="shared" si="28"/>
        <v>Faculty 6</v>
      </c>
      <c r="B29" s="198" t="str">
        <f t="shared" si="19"/>
        <v>A</v>
      </c>
      <c r="C29" s="264">
        <f t="shared" si="20"/>
        <v>0</v>
      </c>
      <c r="D29" s="309">
        <v>0</v>
      </c>
      <c r="E29" s="96">
        <f t="shared" si="21"/>
        <v>0</v>
      </c>
      <c r="F29" s="35">
        <f t="shared" si="6"/>
        <v>0</v>
      </c>
      <c r="G29" s="208"/>
      <c r="H29" s="20">
        <f t="shared" si="22"/>
        <v>0</v>
      </c>
      <c r="I29" s="96">
        <f t="shared" si="23"/>
        <v>0</v>
      </c>
      <c r="J29" s="210"/>
      <c r="K29" s="37">
        <f t="shared" si="29"/>
        <v>0</v>
      </c>
      <c r="L29" s="20">
        <f t="shared" si="24"/>
        <v>0</v>
      </c>
      <c r="M29" s="99">
        <f t="shared" si="25"/>
        <v>0</v>
      </c>
      <c r="N29" s="20">
        <f t="shared" si="26"/>
        <v>0</v>
      </c>
      <c r="O29" s="20">
        <f t="shared" si="27"/>
        <v>0</v>
      </c>
      <c r="P29" s="2"/>
      <c r="Q29" s="2"/>
      <c r="R29" s="2"/>
      <c r="S29" s="265"/>
      <c r="T29" s="265"/>
      <c r="U29" s="265"/>
      <c r="V29" s="265"/>
      <c r="W29" s="265"/>
      <c r="X29" s="265"/>
      <c r="Y29" s="265"/>
      <c r="Z29" s="265"/>
    </row>
    <row r="30" spans="1:26">
      <c r="A30" s="82" t="s">
        <v>11</v>
      </c>
      <c r="B30" s="199"/>
      <c r="C30" s="203"/>
      <c r="D30" s="148"/>
      <c r="E30" s="149"/>
      <c r="F30" s="141"/>
      <c r="G30" s="142"/>
      <c r="H30" s="143">
        <f>SUM(H24:H29)</f>
        <v>0</v>
      </c>
      <c r="I30" s="144">
        <f>SUM(I24:I29)</f>
        <v>0</v>
      </c>
      <c r="J30" s="145"/>
      <c r="K30" s="146"/>
      <c r="L30" s="143">
        <f>SUM(L24:L29)</f>
        <v>0</v>
      </c>
      <c r="M30" s="144">
        <f>SUM(M24:M29)</f>
        <v>0</v>
      </c>
      <c r="N30" s="143">
        <f>SUM(N24:N29)</f>
        <v>0</v>
      </c>
      <c r="O30" s="143">
        <f>SUM(O24:O29)</f>
        <v>0</v>
      </c>
      <c r="P30" s="138"/>
      <c r="Q30" s="143">
        <f>N30+'KSU Other Personnel'!F45</f>
        <v>0</v>
      </c>
      <c r="R30" s="143">
        <f>O30+'KSU Other Personnel'!H45</f>
        <v>0</v>
      </c>
      <c r="S30" s="265"/>
      <c r="T30" s="265"/>
      <c r="U30" s="265"/>
      <c r="V30" s="265"/>
      <c r="W30" s="265"/>
      <c r="X30" s="265"/>
      <c r="Y30" s="265"/>
      <c r="Z30" s="265"/>
    </row>
    <row r="31" spans="1:26" s="2" customFormat="1">
      <c r="A31" s="152"/>
      <c r="B31" s="201"/>
      <c r="C31" s="206"/>
      <c r="D31" s="168"/>
      <c r="E31" s="169"/>
      <c r="F31" s="155"/>
      <c r="G31" s="156"/>
      <c r="H31" s="170"/>
      <c r="I31" s="171"/>
      <c r="J31" s="157"/>
      <c r="K31" s="158"/>
      <c r="L31" s="170"/>
      <c r="M31" s="171"/>
      <c r="N31" s="170"/>
      <c r="O31" s="170"/>
      <c r="P31" s="152"/>
      <c r="Q31" s="152"/>
      <c r="R31" s="152"/>
      <c r="S31" s="266"/>
      <c r="T31" s="266"/>
      <c r="U31" s="266"/>
      <c r="V31" s="266"/>
      <c r="W31" s="266"/>
      <c r="X31" s="266"/>
      <c r="Y31" s="266"/>
      <c r="Z31" s="266"/>
    </row>
    <row r="32" spans="1:26">
      <c r="A32" s="174" t="s">
        <v>31</v>
      </c>
      <c r="B32" s="174"/>
      <c r="C32" s="308"/>
      <c r="D32" s="181"/>
      <c r="E32" s="182"/>
      <c r="F32" s="177"/>
      <c r="G32" s="178"/>
      <c r="H32" s="183"/>
      <c r="I32" s="182"/>
      <c r="J32" s="179"/>
      <c r="K32" s="180"/>
      <c r="L32" s="175"/>
      <c r="M32" s="176"/>
      <c r="N32" s="175"/>
      <c r="O32" s="175"/>
      <c r="P32" s="175"/>
      <c r="Q32" s="175"/>
      <c r="R32" s="175"/>
      <c r="S32" s="265"/>
      <c r="T32" s="265"/>
      <c r="U32" s="265"/>
      <c r="V32" s="265"/>
      <c r="W32" s="265"/>
      <c r="X32" s="265"/>
      <c r="Y32" s="265"/>
      <c r="Z32" s="265"/>
    </row>
    <row r="33" spans="1:26">
      <c r="A33" s="27" t="str">
        <f>A6</f>
        <v>Faculty 1</v>
      </c>
      <c r="B33" s="198" t="str">
        <f t="shared" ref="B33:B38" si="30">B24</f>
        <v>A</v>
      </c>
      <c r="C33" s="264">
        <f t="shared" ref="C33:C38" si="31">E24</f>
        <v>0</v>
      </c>
      <c r="D33" s="309">
        <v>0</v>
      </c>
      <c r="E33" s="96">
        <f t="shared" ref="E33:E38" si="32">C33*(1+D33)</f>
        <v>0</v>
      </c>
      <c r="F33" s="35">
        <f t="shared" si="6"/>
        <v>0</v>
      </c>
      <c r="G33" s="208"/>
      <c r="H33" s="20">
        <f t="shared" ref="H33:H38" si="33">E33*G33</f>
        <v>0</v>
      </c>
      <c r="I33" s="96">
        <f t="shared" ref="I33:I38" si="34">IF(B33="P", H33*0.0145, H33*0.37)</f>
        <v>0</v>
      </c>
      <c r="J33" s="210"/>
      <c r="K33" s="37">
        <f>J33*(0.1111)</f>
        <v>0</v>
      </c>
      <c r="L33" s="20">
        <f t="shared" ref="L33:L38" si="35">E33*K33</f>
        <v>0</v>
      </c>
      <c r="M33" s="99">
        <f t="shared" ref="M33:M38" si="36">L33*0.2365</f>
        <v>0</v>
      </c>
      <c r="N33" s="20">
        <f t="shared" ref="N33:N38" si="37">H33+L33</f>
        <v>0</v>
      </c>
      <c r="O33" s="20">
        <f t="shared" ref="O33:O38" si="38">I33+M33</f>
        <v>0</v>
      </c>
      <c r="P33" s="22"/>
      <c r="Q33" s="22"/>
      <c r="R33" s="22"/>
      <c r="S33" s="265"/>
      <c r="T33" s="265"/>
      <c r="U33" s="265"/>
      <c r="V33" s="265"/>
      <c r="W33" s="265"/>
      <c r="X33" s="265"/>
      <c r="Y33" s="265"/>
      <c r="Z33" s="265"/>
    </row>
    <row r="34" spans="1:26">
      <c r="A34" s="27" t="str">
        <f t="shared" ref="A34:A38" si="39">A7</f>
        <v>Faculty 2</v>
      </c>
      <c r="B34" s="198" t="str">
        <f t="shared" si="30"/>
        <v>A</v>
      </c>
      <c r="C34" s="264">
        <f t="shared" si="31"/>
        <v>0</v>
      </c>
      <c r="D34" s="309">
        <v>0</v>
      </c>
      <c r="E34" s="96">
        <f t="shared" si="32"/>
        <v>0</v>
      </c>
      <c r="F34" s="35">
        <f t="shared" si="6"/>
        <v>0</v>
      </c>
      <c r="G34" s="208"/>
      <c r="H34" s="20">
        <f t="shared" si="33"/>
        <v>0</v>
      </c>
      <c r="I34" s="96">
        <f t="shared" si="34"/>
        <v>0</v>
      </c>
      <c r="J34" s="210"/>
      <c r="K34" s="37">
        <f t="shared" ref="K34:K38" si="40">J34*(0.1111)</f>
        <v>0</v>
      </c>
      <c r="L34" s="20">
        <f t="shared" si="35"/>
        <v>0</v>
      </c>
      <c r="M34" s="99">
        <f t="shared" si="36"/>
        <v>0</v>
      </c>
      <c r="N34" s="20">
        <f t="shared" si="37"/>
        <v>0</v>
      </c>
      <c r="O34" s="20">
        <f t="shared" si="38"/>
        <v>0</v>
      </c>
      <c r="P34" s="22"/>
      <c r="Q34" s="22"/>
      <c r="R34" s="22"/>
      <c r="S34" s="265"/>
      <c r="T34" s="265"/>
      <c r="U34" s="265"/>
      <c r="V34" s="265"/>
      <c r="W34" s="265"/>
      <c r="X34" s="265"/>
      <c r="Y34" s="265"/>
      <c r="Z34" s="265"/>
    </row>
    <row r="35" spans="1:26">
      <c r="A35" s="27" t="str">
        <f t="shared" si="39"/>
        <v>Faculty 3</v>
      </c>
      <c r="B35" s="198" t="str">
        <f t="shared" si="30"/>
        <v>A</v>
      </c>
      <c r="C35" s="264">
        <f t="shared" si="31"/>
        <v>0</v>
      </c>
      <c r="D35" s="309">
        <v>0</v>
      </c>
      <c r="E35" s="96">
        <f t="shared" si="32"/>
        <v>0</v>
      </c>
      <c r="F35" s="35">
        <f t="shared" si="6"/>
        <v>0</v>
      </c>
      <c r="G35" s="208"/>
      <c r="H35" s="20">
        <f t="shared" si="33"/>
        <v>0</v>
      </c>
      <c r="I35" s="96">
        <f t="shared" si="34"/>
        <v>0</v>
      </c>
      <c r="J35" s="210"/>
      <c r="K35" s="37">
        <f t="shared" si="40"/>
        <v>0</v>
      </c>
      <c r="L35" s="20">
        <f t="shared" si="35"/>
        <v>0</v>
      </c>
      <c r="M35" s="99">
        <f t="shared" si="36"/>
        <v>0</v>
      </c>
      <c r="N35" s="20">
        <f t="shared" si="37"/>
        <v>0</v>
      </c>
      <c r="O35" s="20">
        <f t="shared" si="38"/>
        <v>0</v>
      </c>
      <c r="P35" s="22"/>
      <c r="Q35" s="22"/>
      <c r="R35" s="22"/>
      <c r="S35" s="265"/>
      <c r="T35" s="265"/>
      <c r="U35" s="265"/>
      <c r="V35" s="265"/>
      <c r="W35" s="265"/>
      <c r="X35" s="265"/>
      <c r="Y35" s="265"/>
      <c r="Z35" s="265"/>
    </row>
    <row r="36" spans="1:26">
      <c r="A36" s="27" t="str">
        <f t="shared" si="39"/>
        <v>Faculty 4</v>
      </c>
      <c r="B36" s="198" t="str">
        <f t="shared" si="30"/>
        <v>A</v>
      </c>
      <c r="C36" s="264">
        <f t="shared" si="31"/>
        <v>0</v>
      </c>
      <c r="D36" s="309">
        <v>0</v>
      </c>
      <c r="E36" s="96">
        <f t="shared" si="32"/>
        <v>0</v>
      </c>
      <c r="F36" s="35">
        <f t="shared" si="6"/>
        <v>0</v>
      </c>
      <c r="G36" s="208"/>
      <c r="H36" s="20">
        <f t="shared" si="33"/>
        <v>0</v>
      </c>
      <c r="I36" s="96">
        <f t="shared" si="34"/>
        <v>0</v>
      </c>
      <c r="J36" s="210"/>
      <c r="K36" s="37">
        <f t="shared" si="40"/>
        <v>0</v>
      </c>
      <c r="L36" s="20">
        <f t="shared" si="35"/>
        <v>0</v>
      </c>
      <c r="M36" s="99">
        <f t="shared" si="36"/>
        <v>0</v>
      </c>
      <c r="N36" s="20">
        <f t="shared" si="37"/>
        <v>0</v>
      </c>
      <c r="O36" s="20">
        <f t="shared" si="38"/>
        <v>0</v>
      </c>
      <c r="P36" s="22"/>
      <c r="Q36" s="22"/>
      <c r="R36" s="22"/>
      <c r="S36" s="265"/>
      <c r="T36" s="265"/>
      <c r="U36" s="265"/>
      <c r="V36" s="265"/>
      <c r="W36" s="265"/>
      <c r="X36" s="265"/>
      <c r="Y36" s="265"/>
      <c r="Z36" s="265"/>
    </row>
    <row r="37" spans="1:26">
      <c r="A37" s="27" t="str">
        <f t="shared" si="39"/>
        <v>Faculty 5</v>
      </c>
      <c r="B37" s="198" t="str">
        <f t="shared" si="30"/>
        <v>A</v>
      </c>
      <c r="C37" s="264">
        <f t="shared" si="31"/>
        <v>0</v>
      </c>
      <c r="D37" s="309">
        <v>0</v>
      </c>
      <c r="E37" s="96">
        <f t="shared" si="32"/>
        <v>0</v>
      </c>
      <c r="F37" s="35">
        <f t="shared" si="6"/>
        <v>0</v>
      </c>
      <c r="G37" s="208"/>
      <c r="H37" s="20">
        <f t="shared" si="33"/>
        <v>0</v>
      </c>
      <c r="I37" s="96">
        <f t="shared" si="34"/>
        <v>0</v>
      </c>
      <c r="J37" s="210"/>
      <c r="K37" s="37">
        <f t="shared" si="40"/>
        <v>0</v>
      </c>
      <c r="L37" s="20">
        <f t="shared" si="35"/>
        <v>0</v>
      </c>
      <c r="M37" s="99">
        <f t="shared" si="36"/>
        <v>0</v>
      </c>
      <c r="N37" s="20">
        <f t="shared" si="37"/>
        <v>0</v>
      </c>
      <c r="O37" s="20">
        <f t="shared" si="38"/>
        <v>0</v>
      </c>
      <c r="P37" s="22"/>
      <c r="Q37" s="22"/>
      <c r="R37" s="22"/>
      <c r="S37" s="265"/>
      <c r="T37" s="265"/>
      <c r="U37" s="265"/>
      <c r="V37" s="265"/>
      <c r="W37" s="265"/>
      <c r="X37" s="265"/>
      <c r="Y37" s="265"/>
      <c r="Z37" s="265"/>
    </row>
    <row r="38" spans="1:26">
      <c r="A38" s="27" t="str">
        <f t="shared" si="39"/>
        <v>Faculty 6</v>
      </c>
      <c r="B38" s="198" t="str">
        <f t="shared" si="30"/>
        <v>A</v>
      </c>
      <c r="C38" s="264">
        <f t="shared" si="31"/>
        <v>0</v>
      </c>
      <c r="D38" s="309">
        <v>0</v>
      </c>
      <c r="E38" s="96">
        <f t="shared" si="32"/>
        <v>0</v>
      </c>
      <c r="F38" s="35">
        <f t="shared" si="6"/>
        <v>0</v>
      </c>
      <c r="G38" s="208"/>
      <c r="H38" s="20">
        <f t="shared" si="33"/>
        <v>0</v>
      </c>
      <c r="I38" s="96">
        <f t="shared" si="34"/>
        <v>0</v>
      </c>
      <c r="J38" s="210"/>
      <c r="K38" s="37">
        <f t="shared" si="40"/>
        <v>0</v>
      </c>
      <c r="L38" s="20">
        <f t="shared" si="35"/>
        <v>0</v>
      </c>
      <c r="M38" s="99">
        <f t="shared" si="36"/>
        <v>0</v>
      </c>
      <c r="N38" s="20">
        <f t="shared" si="37"/>
        <v>0</v>
      </c>
      <c r="O38" s="20">
        <f t="shared" si="38"/>
        <v>0</v>
      </c>
      <c r="P38" s="22"/>
      <c r="Q38" s="22"/>
      <c r="R38" s="22"/>
      <c r="S38" s="265"/>
      <c r="T38" s="265"/>
      <c r="U38" s="265"/>
      <c r="V38" s="265"/>
      <c r="W38" s="265"/>
      <c r="X38" s="265"/>
      <c r="Y38" s="265"/>
      <c r="Z38" s="265"/>
    </row>
    <row r="39" spans="1:26">
      <c r="A39" s="82" t="s">
        <v>32</v>
      </c>
      <c r="B39" s="199"/>
      <c r="C39" s="203"/>
      <c r="D39" s="148"/>
      <c r="E39" s="149"/>
      <c r="F39" s="141"/>
      <c r="G39" s="150"/>
      <c r="H39" s="143">
        <f>SUM(H33:H38)</f>
        <v>0</v>
      </c>
      <c r="I39" s="144">
        <f>SUM(I33:I38)</f>
        <v>0</v>
      </c>
      <c r="J39" s="143"/>
      <c r="K39" s="146"/>
      <c r="L39" s="143">
        <f>SUM(L33:L38)</f>
        <v>0</v>
      </c>
      <c r="M39" s="144">
        <f>SUM(M33:M38)</f>
        <v>0</v>
      </c>
      <c r="N39" s="143">
        <f>SUM(N33:N38)</f>
        <v>0</v>
      </c>
      <c r="O39" s="143">
        <f>SUM(O33:O38)</f>
        <v>0</v>
      </c>
      <c r="P39" s="151"/>
      <c r="Q39" s="143">
        <f>N39+'KSU Other Personnel'!F58</f>
        <v>0</v>
      </c>
      <c r="R39" s="143">
        <f>O39+'KSU Other Personnel'!H58</f>
        <v>0</v>
      </c>
      <c r="S39" s="265"/>
      <c r="T39" s="265"/>
      <c r="U39" s="265"/>
      <c r="V39" s="265"/>
      <c r="W39" s="265"/>
      <c r="X39" s="265"/>
      <c r="Y39" s="265"/>
      <c r="Z39" s="265"/>
    </row>
    <row r="40" spans="1:26">
      <c r="A40" s="161"/>
      <c r="B40" s="204"/>
      <c r="C40" s="205"/>
      <c r="D40" s="164"/>
      <c r="E40" s="165"/>
      <c r="F40" s="155"/>
      <c r="G40" s="172"/>
      <c r="H40" s="163"/>
      <c r="I40" s="165"/>
      <c r="J40" s="163"/>
      <c r="K40" s="172"/>
      <c r="L40" s="163"/>
      <c r="M40" s="173"/>
      <c r="N40" s="163"/>
      <c r="O40" s="163"/>
      <c r="P40" s="161"/>
      <c r="Q40" s="161"/>
      <c r="R40" s="161"/>
      <c r="S40" s="265"/>
      <c r="T40" s="265"/>
      <c r="U40" s="265"/>
      <c r="V40" s="265"/>
      <c r="W40" s="265"/>
      <c r="X40" s="265"/>
      <c r="Y40" s="265"/>
      <c r="Z40" s="265"/>
    </row>
    <row r="41" spans="1:26">
      <c r="A41" s="174" t="s">
        <v>52</v>
      </c>
      <c r="B41" s="174"/>
      <c r="C41" s="308"/>
      <c r="D41" s="181"/>
      <c r="E41" s="182"/>
      <c r="F41" s="177"/>
      <c r="G41" s="178"/>
      <c r="H41" s="183"/>
      <c r="I41" s="182"/>
      <c r="J41" s="179"/>
      <c r="K41" s="180"/>
      <c r="L41" s="175"/>
      <c r="M41" s="176"/>
      <c r="N41" s="175"/>
      <c r="O41" s="175"/>
      <c r="P41" s="175"/>
      <c r="Q41" s="175"/>
      <c r="R41" s="175"/>
      <c r="S41" s="265"/>
      <c r="T41" s="265"/>
      <c r="U41" s="265"/>
      <c r="V41" s="265"/>
      <c r="W41" s="265"/>
      <c r="X41" s="265"/>
      <c r="Y41" s="265"/>
      <c r="Z41" s="265"/>
    </row>
    <row r="42" spans="1:26">
      <c r="A42" s="27" t="str">
        <f>A6</f>
        <v>Faculty 1</v>
      </c>
      <c r="B42" s="198" t="str">
        <f t="shared" ref="B42:B47" si="41">B33</f>
        <v>A</v>
      </c>
      <c r="C42" s="264">
        <f>E33</f>
        <v>0</v>
      </c>
      <c r="D42" s="309">
        <v>0</v>
      </c>
      <c r="E42" s="96">
        <f t="shared" ref="E42:E47" si="42">C42*(1+D42)</f>
        <v>0</v>
      </c>
      <c r="F42" s="35">
        <f t="shared" ref="F42:F47" si="43">IF(B42="A", G42/0.1111, G42/0.08333)</f>
        <v>0</v>
      </c>
      <c r="G42" s="208"/>
      <c r="H42" s="20">
        <f t="shared" ref="H42:H47" si="44">E42*G42</f>
        <v>0</v>
      </c>
      <c r="I42" s="96">
        <f t="shared" ref="I42:I47" si="45">IF(B42="P", H42*0.0145, H42*0.37)</f>
        <v>0</v>
      </c>
      <c r="J42" s="210"/>
      <c r="K42" s="37">
        <f>J42*(0.1111)</f>
        <v>0</v>
      </c>
      <c r="L42" s="20">
        <f t="shared" ref="L42:L47" si="46">E42*K42</f>
        <v>0</v>
      </c>
      <c r="M42" s="99">
        <f t="shared" ref="M42:M47" si="47">L42*0.2365</f>
        <v>0</v>
      </c>
      <c r="N42" s="20">
        <f t="shared" ref="N42:N47" si="48">H42+L42</f>
        <v>0</v>
      </c>
      <c r="O42" s="20">
        <f t="shared" ref="O42:O47" si="49">I42+M42</f>
        <v>0</v>
      </c>
      <c r="P42" s="22"/>
      <c r="Q42" s="22"/>
      <c r="R42" s="22"/>
      <c r="S42" s="265"/>
      <c r="T42" s="265"/>
      <c r="U42" s="265"/>
      <c r="V42" s="265"/>
      <c r="W42" s="265"/>
      <c r="X42" s="265"/>
      <c r="Y42" s="265"/>
      <c r="Z42" s="265"/>
    </row>
    <row r="43" spans="1:26">
      <c r="A43" s="27" t="str">
        <f t="shared" ref="A43:A47" si="50">A7</f>
        <v>Faculty 2</v>
      </c>
      <c r="B43" s="198" t="str">
        <f t="shared" si="41"/>
        <v>A</v>
      </c>
      <c r="C43" s="264">
        <f t="shared" ref="C43:C46" si="51">E34</f>
        <v>0</v>
      </c>
      <c r="D43" s="309">
        <v>0</v>
      </c>
      <c r="E43" s="96">
        <f t="shared" si="42"/>
        <v>0</v>
      </c>
      <c r="F43" s="35">
        <f t="shared" si="43"/>
        <v>0</v>
      </c>
      <c r="G43" s="208"/>
      <c r="H43" s="20">
        <f t="shared" si="44"/>
        <v>0</v>
      </c>
      <c r="I43" s="96">
        <f t="shared" si="45"/>
        <v>0</v>
      </c>
      <c r="J43" s="210"/>
      <c r="K43" s="37">
        <f t="shared" ref="K43:K47" si="52">J43*(0.1111)</f>
        <v>0</v>
      </c>
      <c r="L43" s="20">
        <f t="shared" si="46"/>
        <v>0</v>
      </c>
      <c r="M43" s="99">
        <f t="shared" si="47"/>
        <v>0</v>
      </c>
      <c r="N43" s="20">
        <f t="shared" si="48"/>
        <v>0</v>
      </c>
      <c r="O43" s="20">
        <f t="shared" si="49"/>
        <v>0</v>
      </c>
      <c r="P43" s="22"/>
      <c r="Q43" s="22"/>
      <c r="R43" s="22"/>
      <c r="S43" s="265"/>
      <c r="T43" s="265"/>
      <c r="U43" s="265"/>
      <c r="V43" s="265"/>
      <c r="W43" s="265"/>
      <c r="X43" s="265"/>
      <c r="Y43" s="265"/>
      <c r="Z43" s="265"/>
    </row>
    <row r="44" spans="1:26">
      <c r="A44" s="27" t="str">
        <f t="shared" si="50"/>
        <v>Faculty 3</v>
      </c>
      <c r="B44" s="198" t="str">
        <f t="shared" si="41"/>
        <v>A</v>
      </c>
      <c r="C44" s="264">
        <f t="shared" si="51"/>
        <v>0</v>
      </c>
      <c r="D44" s="309">
        <v>0</v>
      </c>
      <c r="E44" s="96">
        <f t="shared" si="42"/>
        <v>0</v>
      </c>
      <c r="F44" s="35">
        <f t="shared" si="43"/>
        <v>0</v>
      </c>
      <c r="G44" s="208"/>
      <c r="H44" s="20">
        <f t="shared" si="44"/>
        <v>0</v>
      </c>
      <c r="I44" s="96">
        <f t="shared" si="45"/>
        <v>0</v>
      </c>
      <c r="J44" s="210"/>
      <c r="K44" s="37">
        <f t="shared" si="52"/>
        <v>0</v>
      </c>
      <c r="L44" s="20">
        <f t="shared" si="46"/>
        <v>0</v>
      </c>
      <c r="M44" s="99">
        <f t="shared" si="47"/>
        <v>0</v>
      </c>
      <c r="N44" s="20">
        <f t="shared" si="48"/>
        <v>0</v>
      </c>
      <c r="O44" s="20">
        <f t="shared" si="49"/>
        <v>0</v>
      </c>
      <c r="P44" s="22"/>
      <c r="Q44" s="22"/>
      <c r="R44" s="22"/>
      <c r="S44" s="265"/>
      <c r="T44" s="265"/>
      <c r="U44" s="265"/>
      <c r="V44" s="265"/>
      <c r="W44" s="265"/>
      <c r="X44" s="265"/>
      <c r="Y44" s="265"/>
      <c r="Z44" s="265"/>
    </row>
    <row r="45" spans="1:26">
      <c r="A45" s="27" t="str">
        <f t="shared" si="50"/>
        <v>Faculty 4</v>
      </c>
      <c r="B45" s="198" t="str">
        <f t="shared" si="41"/>
        <v>A</v>
      </c>
      <c r="C45" s="264">
        <f t="shared" si="51"/>
        <v>0</v>
      </c>
      <c r="D45" s="309">
        <v>0</v>
      </c>
      <c r="E45" s="96">
        <f t="shared" si="42"/>
        <v>0</v>
      </c>
      <c r="F45" s="35">
        <f t="shared" si="43"/>
        <v>0</v>
      </c>
      <c r="G45" s="208"/>
      <c r="H45" s="20">
        <f t="shared" si="44"/>
        <v>0</v>
      </c>
      <c r="I45" s="96">
        <f t="shared" si="45"/>
        <v>0</v>
      </c>
      <c r="J45" s="210"/>
      <c r="K45" s="37">
        <f t="shared" si="52"/>
        <v>0</v>
      </c>
      <c r="L45" s="20">
        <f t="shared" si="46"/>
        <v>0</v>
      </c>
      <c r="M45" s="99">
        <f t="shared" si="47"/>
        <v>0</v>
      </c>
      <c r="N45" s="20">
        <f t="shared" si="48"/>
        <v>0</v>
      </c>
      <c r="O45" s="20">
        <f t="shared" si="49"/>
        <v>0</v>
      </c>
      <c r="P45" s="22"/>
      <c r="Q45" s="22"/>
      <c r="R45" s="22"/>
      <c r="S45" s="265"/>
      <c r="T45" s="265"/>
      <c r="U45" s="265"/>
      <c r="V45" s="265"/>
      <c r="W45" s="265"/>
      <c r="X45" s="265"/>
      <c r="Y45" s="265"/>
      <c r="Z45" s="265"/>
    </row>
    <row r="46" spans="1:26">
      <c r="A46" s="27" t="str">
        <f t="shared" si="50"/>
        <v>Faculty 5</v>
      </c>
      <c r="B46" s="198" t="str">
        <f t="shared" si="41"/>
        <v>A</v>
      </c>
      <c r="C46" s="264">
        <f t="shared" si="51"/>
        <v>0</v>
      </c>
      <c r="D46" s="309">
        <v>0</v>
      </c>
      <c r="E46" s="96">
        <f t="shared" si="42"/>
        <v>0</v>
      </c>
      <c r="F46" s="35">
        <f t="shared" si="43"/>
        <v>0</v>
      </c>
      <c r="G46" s="208"/>
      <c r="H46" s="20">
        <f t="shared" si="44"/>
        <v>0</v>
      </c>
      <c r="I46" s="96">
        <f t="shared" si="45"/>
        <v>0</v>
      </c>
      <c r="J46" s="210"/>
      <c r="K46" s="37">
        <f t="shared" si="52"/>
        <v>0</v>
      </c>
      <c r="L46" s="20">
        <f t="shared" si="46"/>
        <v>0</v>
      </c>
      <c r="M46" s="99">
        <f t="shared" si="47"/>
        <v>0</v>
      </c>
      <c r="N46" s="20">
        <f t="shared" si="48"/>
        <v>0</v>
      </c>
      <c r="O46" s="20">
        <f t="shared" si="49"/>
        <v>0</v>
      </c>
      <c r="P46" s="22"/>
      <c r="Q46" s="22"/>
      <c r="R46" s="22"/>
      <c r="S46" s="265"/>
      <c r="T46" s="265"/>
      <c r="U46" s="265"/>
      <c r="V46" s="265"/>
      <c r="W46" s="265"/>
      <c r="X46" s="265"/>
      <c r="Y46" s="265"/>
      <c r="Z46" s="265"/>
    </row>
    <row r="47" spans="1:26">
      <c r="A47" s="27" t="str">
        <f t="shared" si="50"/>
        <v>Faculty 6</v>
      </c>
      <c r="B47" s="198" t="str">
        <f t="shared" si="41"/>
        <v>A</v>
      </c>
      <c r="C47" s="264">
        <f>E38</f>
        <v>0</v>
      </c>
      <c r="D47" s="309">
        <v>0</v>
      </c>
      <c r="E47" s="96">
        <f t="shared" si="42"/>
        <v>0</v>
      </c>
      <c r="F47" s="35">
        <f t="shared" si="43"/>
        <v>0</v>
      </c>
      <c r="G47" s="208"/>
      <c r="H47" s="20">
        <f t="shared" si="44"/>
        <v>0</v>
      </c>
      <c r="I47" s="96">
        <f t="shared" si="45"/>
        <v>0</v>
      </c>
      <c r="J47" s="210"/>
      <c r="K47" s="37">
        <f t="shared" si="52"/>
        <v>0</v>
      </c>
      <c r="L47" s="20">
        <f t="shared" si="46"/>
        <v>0</v>
      </c>
      <c r="M47" s="99">
        <f t="shared" si="47"/>
        <v>0</v>
      </c>
      <c r="N47" s="20">
        <f t="shared" si="48"/>
        <v>0</v>
      </c>
      <c r="O47" s="20">
        <f t="shared" si="49"/>
        <v>0</v>
      </c>
      <c r="P47" s="22"/>
      <c r="Q47" s="22"/>
      <c r="R47" s="22"/>
      <c r="S47" s="265"/>
      <c r="T47" s="265"/>
      <c r="U47" s="265"/>
      <c r="V47" s="265"/>
      <c r="W47" s="265"/>
      <c r="X47" s="265"/>
      <c r="Y47" s="265"/>
      <c r="Z47" s="265"/>
    </row>
    <row r="48" spans="1:26">
      <c r="A48" s="82" t="s">
        <v>53</v>
      </c>
      <c r="B48" s="138"/>
      <c r="C48" s="147"/>
      <c r="D48" s="148"/>
      <c r="E48" s="149"/>
      <c r="F48" s="141"/>
      <c r="G48" s="150"/>
      <c r="H48" s="143">
        <f>SUM(H42:H47)</f>
        <v>0</v>
      </c>
      <c r="I48" s="144">
        <f>SUM(I42:I47)</f>
        <v>0</v>
      </c>
      <c r="J48" s="143"/>
      <c r="K48" s="146"/>
      <c r="L48" s="143">
        <f>SUM(L42:L47)</f>
        <v>0</v>
      </c>
      <c r="M48" s="144">
        <f>SUM(M42:M47)</f>
        <v>0</v>
      </c>
      <c r="N48" s="143">
        <f>SUM(N42:N47)</f>
        <v>0</v>
      </c>
      <c r="O48" s="143">
        <f>SUM(O42:O47)</f>
        <v>0</v>
      </c>
      <c r="P48" s="151"/>
      <c r="Q48" s="143">
        <f>N48+'KSU Other Personnel'!F72</f>
        <v>0</v>
      </c>
      <c r="R48" s="143">
        <f>O48+'KSU Other Personnel'!H72</f>
        <v>0</v>
      </c>
      <c r="S48" s="265"/>
      <c r="T48" s="265"/>
      <c r="U48" s="265"/>
      <c r="V48" s="265"/>
      <c r="W48" s="265"/>
      <c r="X48" s="265"/>
      <c r="Y48" s="265"/>
      <c r="Z48" s="265"/>
    </row>
    <row r="49" spans="1:26">
      <c r="A49" s="22"/>
      <c r="C49" s="20"/>
      <c r="D49" s="22"/>
      <c r="E49" s="22"/>
      <c r="H49" s="22"/>
      <c r="I49" s="22"/>
      <c r="L49" s="22"/>
      <c r="M49" s="22"/>
      <c r="N49" s="22"/>
      <c r="O49" s="22"/>
      <c r="P49" s="22"/>
      <c r="Q49" s="22"/>
      <c r="R49" s="22"/>
      <c r="S49" s="265"/>
      <c r="T49" s="265"/>
      <c r="U49" s="265"/>
      <c r="V49" s="265"/>
      <c r="W49" s="265"/>
      <c r="X49" s="265"/>
      <c r="Y49" s="265"/>
      <c r="Z49" s="265"/>
    </row>
    <row r="50" spans="1:26" ht="39" customHeight="1">
      <c r="A50" s="295" t="s">
        <v>80</v>
      </c>
      <c r="B50" s="296"/>
      <c r="C50" s="296"/>
      <c r="D50" s="296"/>
      <c r="E50" s="296"/>
      <c r="F50" s="296"/>
      <c r="G50" s="296"/>
      <c r="H50" s="296"/>
      <c r="I50" s="296"/>
      <c r="J50" s="296"/>
      <c r="K50" s="296"/>
      <c r="L50" s="296"/>
      <c r="M50" s="296"/>
      <c r="N50" s="296"/>
      <c r="O50" s="296"/>
    </row>
    <row r="51" spans="1:26" ht="26.25" customHeight="1">
      <c r="A51" s="297" t="s">
        <v>81</v>
      </c>
      <c r="B51" s="298"/>
      <c r="C51" s="298"/>
      <c r="D51" s="298"/>
      <c r="E51" s="298"/>
      <c r="F51" s="298"/>
      <c r="G51" s="298"/>
      <c r="H51" s="298"/>
      <c r="I51" s="298"/>
      <c r="J51" s="298"/>
      <c r="K51" s="298"/>
      <c r="L51" s="298"/>
      <c r="M51" s="298"/>
      <c r="N51" s="298"/>
      <c r="O51" s="298"/>
    </row>
  </sheetData>
  <sheetProtection algorithmName="SHA-512" hashValue="lo/LD+Bkoy/YDzcS3HhPGFbXxfqEI4kFJB3W0Ceu3KXe5oSBohDCYsD4EyQXvdsfBn/pZKnO2Rz9VqIBM4Wwqw==" saltValue="xDdFM4tidnY94qv+KJTHBA==" spinCount="100000" sheet="1" selectLockedCells="1"/>
  <mergeCells count="4">
    <mergeCell ref="Q4:R4"/>
    <mergeCell ref="A50:O50"/>
    <mergeCell ref="A51:O51"/>
    <mergeCell ref="A1:O1"/>
  </mergeCells>
  <phoneticPr fontId="0" type="noConversion"/>
  <pageMargins left="0.33" right="0.31" top="0.5" bottom="0.5" header="0.5" footer="0.5"/>
  <pageSetup scale="8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73"/>
  <sheetViews>
    <sheetView zoomScaleNormal="100" workbookViewId="0">
      <selection activeCell="A17" sqref="A17"/>
    </sheetView>
  </sheetViews>
  <sheetFormatPr defaultColWidth="8.85546875" defaultRowHeight="12.75"/>
  <cols>
    <col min="1" max="1" width="27" customWidth="1"/>
    <col min="2" max="2" width="13.140625" customWidth="1"/>
    <col min="3" max="3" width="10.7109375" customWidth="1"/>
    <col min="4" max="4" width="13.140625" customWidth="1"/>
    <col min="5" max="5" width="11" style="22" customWidth="1"/>
    <col min="6" max="6" width="13.28515625" customWidth="1"/>
    <col min="7" max="7" width="12.85546875" style="30" customWidth="1"/>
    <col min="8" max="8" width="12" customWidth="1"/>
    <col min="9" max="9" width="11.7109375" customWidth="1"/>
    <col min="10" max="10" width="11.7109375" style="22" customWidth="1"/>
    <col min="11" max="11" width="27.140625" customWidth="1"/>
    <col min="12" max="12" width="14.5703125" customWidth="1"/>
    <col min="13" max="13" width="17" customWidth="1"/>
    <col min="14" max="14" width="18.7109375" customWidth="1"/>
  </cols>
  <sheetData>
    <row r="1" spans="1:14" s="22" customFormat="1" ht="32.25" customHeight="1">
      <c r="A1" s="293" t="s">
        <v>102</v>
      </c>
      <c r="B1" s="299"/>
      <c r="C1" s="299"/>
      <c r="D1" s="299"/>
      <c r="E1" s="299"/>
      <c r="F1" s="299"/>
      <c r="G1" s="299"/>
      <c r="H1" s="299"/>
      <c r="I1" s="299"/>
      <c r="J1" s="194"/>
    </row>
    <row r="2" spans="1:14">
      <c r="A2" s="90" t="s">
        <v>27</v>
      </c>
      <c r="B2" s="92"/>
      <c r="C2" s="92"/>
      <c r="D2" s="92"/>
      <c r="E2" s="92"/>
      <c r="F2" s="92"/>
      <c r="G2" s="100"/>
      <c r="H2" s="92"/>
      <c r="I2" s="92"/>
      <c r="J2" s="92"/>
    </row>
    <row r="3" spans="1:14" s="22" customFormat="1" ht="40.5" customHeight="1">
      <c r="A3" s="301" t="s">
        <v>118</v>
      </c>
      <c r="B3" s="301"/>
      <c r="C3" s="301"/>
      <c r="D3" s="301"/>
      <c r="E3" s="301"/>
      <c r="F3" s="301"/>
      <c r="G3" s="301"/>
      <c r="H3" s="301"/>
      <c r="I3" s="301"/>
      <c r="J3" s="214"/>
    </row>
    <row r="4" spans="1:14" ht="24" customHeight="1">
      <c r="A4" s="301" t="s">
        <v>119</v>
      </c>
      <c r="B4" s="302"/>
      <c r="C4" s="302"/>
      <c r="D4" s="302"/>
      <c r="E4" s="302"/>
      <c r="F4" s="302"/>
      <c r="G4" s="302"/>
      <c r="H4" s="302"/>
      <c r="I4" s="68"/>
      <c r="J4" s="68"/>
    </row>
    <row r="5" spans="1:14" ht="25.5" customHeight="1">
      <c r="A5" s="301" t="s">
        <v>133</v>
      </c>
      <c r="B5" s="302"/>
      <c r="C5" s="302"/>
      <c r="D5" s="302"/>
      <c r="E5" s="302"/>
      <c r="F5" s="302"/>
      <c r="G5" s="302"/>
      <c r="H5" s="302"/>
      <c r="I5" s="68"/>
      <c r="J5" s="68"/>
    </row>
    <row r="6" spans="1:14" ht="12.75" customHeight="1">
      <c r="A6" s="301" t="s">
        <v>103</v>
      </c>
      <c r="B6" s="302"/>
      <c r="C6" s="302"/>
      <c r="D6" s="302"/>
      <c r="E6" s="302"/>
      <c r="F6" s="302"/>
      <c r="G6" s="302"/>
      <c r="H6" s="302"/>
      <c r="I6" s="68"/>
      <c r="J6" s="68"/>
    </row>
    <row r="7" spans="1:14" s="22" customFormat="1" ht="85.5" customHeight="1">
      <c r="A7" s="6" t="s">
        <v>3</v>
      </c>
      <c r="B7" s="285" t="s">
        <v>132</v>
      </c>
      <c r="C7" s="215" t="s">
        <v>126</v>
      </c>
      <c r="D7" s="6" t="s">
        <v>13</v>
      </c>
      <c r="E7" s="215" t="s">
        <v>104</v>
      </c>
      <c r="F7" s="6" t="s">
        <v>105</v>
      </c>
      <c r="G7" s="215" t="s">
        <v>117</v>
      </c>
      <c r="H7" s="6" t="s">
        <v>16</v>
      </c>
      <c r="I7" s="6" t="s">
        <v>14</v>
      </c>
      <c r="J7" s="6"/>
      <c r="K7" s="245" t="s">
        <v>113</v>
      </c>
      <c r="L7" s="246" t="s">
        <v>91</v>
      </c>
      <c r="M7" s="246" t="s">
        <v>124</v>
      </c>
      <c r="N7" s="246" t="s">
        <v>92</v>
      </c>
    </row>
    <row r="8" spans="1:14" s="22" customFormat="1" ht="15.75">
      <c r="A8" s="101" t="s">
        <v>2</v>
      </c>
      <c r="B8" s="101"/>
      <c r="C8" s="101"/>
      <c r="D8" s="101"/>
      <c r="E8" s="101"/>
      <c r="F8" s="102"/>
      <c r="G8" s="103"/>
      <c r="H8" s="104"/>
      <c r="I8" s="102"/>
      <c r="J8" s="6"/>
      <c r="K8" s="247" t="s">
        <v>82</v>
      </c>
      <c r="L8" s="211">
        <v>3000</v>
      </c>
      <c r="M8" s="300">
        <f>368*5</f>
        <v>1840</v>
      </c>
      <c r="N8" s="212">
        <f>L8+M8</f>
        <v>4840</v>
      </c>
    </row>
    <row r="9" spans="1:14" s="22" customFormat="1" ht="25.5">
      <c r="A9" s="275" t="s">
        <v>106</v>
      </c>
      <c r="B9" s="232">
        <v>10</v>
      </c>
      <c r="C9" s="233">
        <v>19</v>
      </c>
      <c r="D9" s="233"/>
      <c r="E9" s="233"/>
      <c r="F9" s="234">
        <f>B9*C9*D9*E9</f>
        <v>0</v>
      </c>
      <c r="G9" s="235"/>
      <c r="H9" s="236"/>
      <c r="I9" s="234">
        <f t="shared" ref="I9:I17" si="0">F9+H9</f>
        <v>0</v>
      </c>
      <c r="J9" s="243"/>
      <c r="K9" s="213" t="s">
        <v>83</v>
      </c>
      <c r="L9" s="211">
        <v>4500</v>
      </c>
      <c r="M9" s="300"/>
      <c r="N9" s="212">
        <f>L9+M8</f>
        <v>6340</v>
      </c>
    </row>
    <row r="10" spans="1:14" s="22" customFormat="1" ht="27.75" customHeight="1">
      <c r="A10" s="275" t="s">
        <v>107</v>
      </c>
      <c r="B10" s="232">
        <v>10</v>
      </c>
      <c r="C10" s="233">
        <v>19</v>
      </c>
      <c r="D10" s="233"/>
      <c r="E10" s="233"/>
      <c r="F10" s="234">
        <f>B10*C10*D10*E10</f>
        <v>0</v>
      </c>
      <c r="G10" s="235"/>
      <c r="H10" s="237">
        <f>F10*0.0145</f>
        <v>0</v>
      </c>
      <c r="I10" s="234">
        <f t="shared" si="0"/>
        <v>0</v>
      </c>
      <c r="J10" s="243"/>
      <c r="K10" s="213" t="s">
        <v>84</v>
      </c>
      <c r="L10" s="211">
        <v>6000</v>
      </c>
      <c r="M10" s="300"/>
      <c r="N10" s="212">
        <f>L10+M8</f>
        <v>7840</v>
      </c>
    </row>
    <row r="11" spans="1:14" s="22" customFormat="1" ht="25.7" customHeight="1">
      <c r="A11" s="275" t="s">
        <v>108</v>
      </c>
      <c r="B11" s="232">
        <v>12</v>
      </c>
      <c r="C11" s="233">
        <v>19</v>
      </c>
      <c r="D11" s="233"/>
      <c r="E11" s="233"/>
      <c r="F11" s="234">
        <f>B11*C11*D11*E11</f>
        <v>0</v>
      </c>
      <c r="G11" s="235"/>
      <c r="H11" s="236"/>
      <c r="I11" s="234">
        <f t="shared" si="0"/>
        <v>0</v>
      </c>
      <c r="J11" s="243"/>
      <c r="K11" s="213" t="s">
        <v>93</v>
      </c>
      <c r="L11" s="211">
        <v>6600</v>
      </c>
      <c r="M11" s="300"/>
      <c r="N11" s="212">
        <f>L11+M8</f>
        <v>8440</v>
      </c>
    </row>
    <row r="12" spans="1:14" ht="25.5">
      <c r="A12" s="275" t="s">
        <v>109</v>
      </c>
      <c r="B12" s="232">
        <v>12</v>
      </c>
      <c r="C12" s="233">
        <v>19</v>
      </c>
      <c r="D12" s="233"/>
      <c r="E12" s="233"/>
      <c r="F12" s="234">
        <f>B12*C12*D12*E12</f>
        <v>0</v>
      </c>
      <c r="G12" s="235"/>
      <c r="H12" s="237">
        <f>F12*0.0145</f>
        <v>0</v>
      </c>
      <c r="I12" s="234">
        <f t="shared" si="0"/>
        <v>0</v>
      </c>
      <c r="J12" s="243"/>
    </row>
    <row r="13" spans="1:14" ht="38.25">
      <c r="A13" s="276" t="s">
        <v>110</v>
      </c>
      <c r="B13" s="238"/>
      <c r="C13" s="233"/>
      <c r="D13" s="239"/>
      <c r="E13" s="233"/>
      <c r="F13" s="234">
        <f>B13*C13*E13</f>
        <v>0</v>
      </c>
      <c r="G13" s="235"/>
      <c r="H13" s="237">
        <f>C13*E13*M8</f>
        <v>0</v>
      </c>
      <c r="I13" s="234">
        <f t="shared" si="0"/>
        <v>0</v>
      </c>
      <c r="J13" s="243"/>
      <c r="K13" s="248" t="s">
        <v>127</v>
      </c>
      <c r="L13" s="246" t="s">
        <v>128</v>
      </c>
      <c r="M13" s="246" t="s">
        <v>129</v>
      </c>
      <c r="N13" s="246" t="s">
        <v>130</v>
      </c>
    </row>
    <row r="14" spans="1:14" ht="25.5">
      <c r="A14" s="277" t="s">
        <v>111</v>
      </c>
      <c r="B14" s="238"/>
      <c r="C14" s="233"/>
      <c r="D14" s="239"/>
      <c r="E14" s="233"/>
      <c r="F14" s="234">
        <f>B14*C14*E14</f>
        <v>0</v>
      </c>
      <c r="G14" s="235"/>
      <c r="H14" s="237">
        <f>E14*M14</f>
        <v>0</v>
      </c>
      <c r="I14" s="234">
        <f t="shared" si="0"/>
        <v>0</v>
      </c>
      <c r="J14" s="243"/>
      <c r="K14" s="247" t="s">
        <v>82</v>
      </c>
      <c r="L14" s="211">
        <v>750</v>
      </c>
      <c r="M14" s="300">
        <f>368</f>
        <v>368</v>
      </c>
      <c r="N14" s="212">
        <f>L14+M14</f>
        <v>1118</v>
      </c>
    </row>
    <row r="15" spans="1:14">
      <c r="A15" s="278" t="s">
        <v>101</v>
      </c>
      <c r="B15" s="238">
        <v>0</v>
      </c>
      <c r="C15" s="240">
        <v>1</v>
      </c>
      <c r="D15" s="239"/>
      <c r="E15" s="233"/>
      <c r="F15" s="234">
        <f>B15*C15*E15</f>
        <v>0</v>
      </c>
      <c r="G15" s="235"/>
      <c r="H15" s="237">
        <f>E15*M21</f>
        <v>0</v>
      </c>
      <c r="I15" s="234">
        <f t="shared" si="0"/>
        <v>0</v>
      </c>
      <c r="J15" s="243"/>
      <c r="K15" s="213" t="s">
        <v>114</v>
      </c>
      <c r="L15" s="211">
        <v>1500</v>
      </c>
      <c r="M15" s="300"/>
      <c r="N15" s="212">
        <f>L15+M14</f>
        <v>1868</v>
      </c>
    </row>
    <row r="16" spans="1:14">
      <c r="A16" s="269" t="s">
        <v>50</v>
      </c>
      <c r="B16" s="241"/>
      <c r="C16" s="242"/>
      <c r="D16" s="242"/>
      <c r="E16" s="242"/>
      <c r="F16" s="234">
        <f t="shared" ref="F16:F17" si="1">B16*C16*D16*E16</f>
        <v>0</v>
      </c>
      <c r="G16" s="270" t="s">
        <v>112</v>
      </c>
      <c r="H16" s="234">
        <f>IF(G16="Y",F16*0.37,F16*0.18)</f>
        <v>0</v>
      </c>
      <c r="I16" s="234">
        <f t="shared" si="0"/>
        <v>0</v>
      </c>
      <c r="J16" s="243"/>
      <c r="K16" s="213" t="s">
        <v>115</v>
      </c>
      <c r="L16" s="211">
        <v>2250</v>
      </c>
      <c r="M16" s="300"/>
      <c r="N16" s="212">
        <f>L16+M14</f>
        <v>2618</v>
      </c>
    </row>
    <row r="17" spans="1:14">
      <c r="A17" s="269" t="s">
        <v>50</v>
      </c>
      <c r="B17" s="241"/>
      <c r="C17" s="242"/>
      <c r="D17" s="242"/>
      <c r="E17" s="242"/>
      <c r="F17" s="234">
        <f t="shared" si="1"/>
        <v>0</v>
      </c>
      <c r="G17" s="270" t="s">
        <v>112</v>
      </c>
      <c r="H17" s="234">
        <f>IF(G17="Y",F17*0.37,F17*0.18)</f>
        <v>0</v>
      </c>
      <c r="I17" s="234">
        <f t="shared" si="0"/>
        <v>0</v>
      </c>
      <c r="J17" s="243"/>
      <c r="K17" s="213" t="s">
        <v>131</v>
      </c>
      <c r="L17" s="211">
        <v>3000</v>
      </c>
      <c r="M17" s="300"/>
      <c r="N17" s="212">
        <f>L17+M14</f>
        <v>3368</v>
      </c>
    </row>
    <row r="18" spans="1:14">
      <c r="A18" s="57"/>
      <c r="B18" s="58"/>
      <c r="C18" s="60"/>
      <c r="D18" s="216"/>
      <c r="E18" s="216"/>
      <c r="F18" s="20"/>
      <c r="G18" s="31"/>
      <c r="H18" s="20"/>
      <c r="I18" s="20"/>
      <c r="J18" s="20"/>
      <c r="K18" s="249" t="s">
        <v>116</v>
      </c>
      <c r="L18" s="22"/>
      <c r="M18" s="22"/>
      <c r="N18" s="22"/>
    </row>
    <row r="19" spans="1:14" ht="15.75">
      <c r="A19" s="109" t="s">
        <v>9</v>
      </c>
      <c r="B19" s="109"/>
      <c r="C19" s="109"/>
      <c r="D19" s="109"/>
      <c r="E19" s="109"/>
      <c r="F19" s="109">
        <f>SUM(F9:F18)</f>
        <v>0</v>
      </c>
      <c r="G19" s="110"/>
      <c r="H19" s="109">
        <f>SUM(H9:H18)</f>
        <v>0</v>
      </c>
      <c r="I19" s="109">
        <f>SUM(I9:I18)</f>
        <v>0</v>
      </c>
      <c r="J19" s="20"/>
    </row>
    <row r="20" spans="1:14" s="22" customFormat="1" ht="25.5">
      <c r="A20" s="6"/>
      <c r="B20" s="5"/>
      <c r="C20" s="60"/>
      <c r="D20" s="60"/>
      <c r="E20" s="60"/>
      <c r="F20" s="6"/>
      <c r="G20" s="28"/>
      <c r="H20" s="20"/>
      <c r="I20" s="20"/>
      <c r="J20" s="20"/>
      <c r="K20" s="250" t="s">
        <v>94</v>
      </c>
      <c r="L20" s="246" t="s">
        <v>95</v>
      </c>
      <c r="M20" s="246" t="s">
        <v>123</v>
      </c>
      <c r="N20" s="251" t="s">
        <v>96</v>
      </c>
    </row>
    <row r="21" spans="1:14" ht="15.75">
      <c r="A21" s="101" t="s">
        <v>4</v>
      </c>
      <c r="B21" s="101"/>
      <c r="C21" s="101"/>
      <c r="D21" s="101"/>
      <c r="E21" s="101"/>
      <c r="F21" s="89"/>
      <c r="G21" s="105"/>
      <c r="H21" s="88"/>
      <c r="I21" s="88"/>
      <c r="J21" s="20"/>
      <c r="K21" s="213" t="s">
        <v>97</v>
      </c>
      <c r="L21" s="211">
        <v>20000</v>
      </c>
      <c r="M21" s="300">
        <f>368*12</f>
        <v>4416</v>
      </c>
      <c r="N21" s="252">
        <f>L21+M21</f>
        <v>24416</v>
      </c>
    </row>
    <row r="22" spans="1:14" ht="25.5">
      <c r="A22" s="275" t="s">
        <v>106</v>
      </c>
      <c r="B22" s="232">
        <v>10</v>
      </c>
      <c r="C22" s="233">
        <v>19</v>
      </c>
      <c r="D22" s="233"/>
      <c r="E22" s="233"/>
      <c r="F22" s="234">
        <f>B22*C22*D22*E22</f>
        <v>0</v>
      </c>
      <c r="G22" s="235"/>
      <c r="H22" s="236"/>
      <c r="I22" s="234">
        <f t="shared" ref="I22:I30" si="2">F22+H22</f>
        <v>0</v>
      </c>
      <c r="J22" s="20"/>
      <c r="K22" s="213" t="s">
        <v>98</v>
      </c>
      <c r="L22" s="211">
        <v>24000</v>
      </c>
      <c r="M22" s="300"/>
      <c r="N22" s="252">
        <f>L22+M21</f>
        <v>28416</v>
      </c>
    </row>
    <row r="23" spans="1:14" ht="25.5">
      <c r="A23" s="275" t="s">
        <v>107</v>
      </c>
      <c r="B23" s="232">
        <v>10</v>
      </c>
      <c r="C23" s="233">
        <v>19</v>
      </c>
      <c r="D23" s="233"/>
      <c r="E23" s="233"/>
      <c r="F23" s="234">
        <f>B23*C23*D23*E23</f>
        <v>0</v>
      </c>
      <c r="G23" s="235"/>
      <c r="H23" s="237">
        <f>F23*0.0145</f>
        <v>0</v>
      </c>
      <c r="I23" s="234">
        <f t="shared" si="2"/>
        <v>0</v>
      </c>
      <c r="J23" s="20"/>
      <c r="K23" s="213" t="s">
        <v>99</v>
      </c>
      <c r="L23" s="211">
        <v>36000</v>
      </c>
      <c r="M23" s="300"/>
      <c r="N23" s="252">
        <f>L23+M21</f>
        <v>40416</v>
      </c>
    </row>
    <row r="24" spans="1:14" ht="25.5">
      <c r="A24" s="275" t="s">
        <v>108</v>
      </c>
      <c r="B24" s="232">
        <v>12</v>
      </c>
      <c r="C24" s="233">
        <v>19</v>
      </c>
      <c r="D24" s="233"/>
      <c r="E24" s="233"/>
      <c r="F24" s="234">
        <f>B24*C24*D24*E24</f>
        <v>0</v>
      </c>
      <c r="G24" s="235"/>
      <c r="H24" s="236"/>
      <c r="I24" s="234">
        <f t="shared" si="2"/>
        <v>0</v>
      </c>
      <c r="J24" s="20"/>
      <c r="K24" s="213" t="s">
        <v>100</v>
      </c>
      <c r="L24" s="211">
        <v>26000</v>
      </c>
      <c r="M24" s="300"/>
      <c r="N24" s="252">
        <f>L24+M21</f>
        <v>30416</v>
      </c>
    </row>
    <row r="25" spans="1:14" s="22" customFormat="1" ht="25.5">
      <c r="A25" s="275" t="s">
        <v>109</v>
      </c>
      <c r="B25" s="232">
        <v>12</v>
      </c>
      <c r="C25" s="233">
        <v>19</v>
      </c>
      <c r="D25" s="233"/>
      <c r="E25" s="233"/>
      <c r="F25" s="234">
        <f>B25*C25*D25*E25</f>
        <v>0</v>
      </c>
      <c r="G25" s="235"/>
      <c r="H25" s="237">
        <f>F25*0.0145</f>
        <v>0</v>
      </c>
      <c r="I25" s="234">
        <f t="shared" si="2"/>
        <v>0</v>
      </c>
      <c r="J25" s="20"/>
      <c r="K25" s="267" t="s">
        <v>125</v>
      </c>
      <c r="L25" s="268">
        <v>26000</v>
      </c>
      <c r="M25" s="300"/>
      <c r="N25" s="252">
        <f>L25+M21</f>
        <v>30416</v>
      </c>
    </row>
    <row r="26" spans="1:14" ht="26.25">
      <c r="A26" s="276" t="s">
        <v>110</v>
      </c>
      <c r="B26" s="238"/>
      <c r="C26" s="233"/>
      <c r="D26" s="239"/>
      <c r="E26" s="233"/>
      <c r="F26" s="234">
        <f>B26*C26*E26</f>
        <v>0</v>
      </c>
      <c r="G26" s="235"/>
      <c r="H26" s="237">
        <f>C26*E26*M8</f>
        <v>0</v>
      </c>
      <c r="I26" s="234">
        <f t="shared" si="2"/>
        <v>0</v>
      </c>
      <c r="J26" s="244"/>
    </row>
    <row r="27" spans="1:14" ht="25.5">
      <c r="A27" s="277" t="s">
        <v>111</v>
      </c>
      <c r="B27" s="238"/>
      <c r="C27" s="233"/>
      <c r="D27" s="239"/>
      <c r="E27" s="233"/>
      <c r="F27" s="234">
        <f>B27*C27*E27</f>
        <v>0</v>
      </c>
      <c r="G27" s="235"/>
      <c r="H27" s="237">
        <f>E27*M14</f>
        <v>0</v>
      </c>
      <c r="I27" s="234">
        <f t="shared" si="2"/>
        <v>0</v>
      </c>
      <c r="J27" s="20"/>
      <c r="K27" s="77"/>
    </row>
    <row r="28" spans="1:14">
      <c r="A28" s="278" t="s">
        <v>101</v>
      </c>
      <c r="B28" s="238">
        <v>0</v>
      </c>
      <c r="C28" s="240">
        <v>1</v>
      </c>
      <c r="D28" s="239"/>
      <c r="E28" s="233"/>
      <c r="F28" s="234">
        <f>B28*C28*E28</f>
        <v>0</v>
      </c>
      <c r="G28" s="235"/>
      <c r="H28" s="237">
        <f>E28*M21</f>
        <v>0</v>
      </c>
      <c r="I28" s="234">
        <f t="shared" si="2"/>
        <v>0</v>
      </c>
      <c r="J28" s="20"/>
    </row>
    <row r="29" spans="1:14">
      <c r="A29" s="269" t="s">
        <v>50</v>
      </c>
      <c r="B29" s="241"/>
      <c r="C29" s="242"/>
      <c r="D29" s="242"/>
      <c r="E29" s="242"/>
      <c r="F29" s="234">
        <f t="shared" ref="F29:F30" si="3">B29*C29*D29*E29</f>
        <v>0</v>
      </c>
      <c r="G29" s="270" t="s">
        <v>112</v>
      </c>
      <c r="H29" s="234">
        <f>IF(G29="Y",F29*0.37,F29*0.18)</f>
        <v>0</v>
      </c>
      <c r="I29" s="234">
        <f t="shared" si="2"/>
        <v>0</v>
      </c>
    </row>
    <row r="30" spans="1:14">
      <c r="A30" s="269" t="s">
        <v>50</v>
      </c>
      <c r="B30" s="241"/>
      <c r="C30" s="242"/>
      <c r="D30" s="242"/>
      <c r="E30" s="242"/>
      <c r="F30" s="234">
        <f t="shared" si="3"/>
        <v>0</v>
      </c>
      <c r="G30" s="270" t="s">
        <v>112</v>
      </c>
      <c r="H30" s="234">
        <f>IF(G30="Y",F30*0.37,F30*0.18)</f>
        <v>0</v>
      </c>
      <c r="I30" s="234">
        <f t="shared" si="2"/>
        <v>0</v>
      </c>
      <c r="J30" s="20"/>
    </row>
    <row r="31" spans="1:14">
      <c r="A31" s="57"/>
      <c r="B31" s="271"/>
      <c r="C31" s="272"/>
      <c r="D31" s="272"/>
      <c r="E31" s="272"/>
      <c r="F31" s="273"/>
      <c r="G31" s="274"/>
      <c r="H31" s="20"/>
      <c r="I31" s="1"/>
      <c r="J31" s="20"/>
      <c r="K31" s="29"/>
    </row>
    <row r="32" spans="1:14" ht="15.75">
      <c r="A32" s="109" t="s">
        <v>10</v>
      </c>
      <c r="B32" s="109"/>
      <c r="C32" s="109"/>
      <c r="D32" s="109"/>
      <c r="E32" s="109"/>
      <c r="F32" s="109">
        <f>SUM(F22:F31)</f>
        <v>0</v>
      </c>
      <c r="G32" s="110"/>
      <c r="H32" s="109">
        <f>SUM(H22:H31)</f>
        <v>0</v>
      </c>
      <c r="I32" s="109">
        <f>SUM(I22:I31)</f>
        <v>0</v>
      </c>
      <c r="J32" s="20"/>
      <c r="K32" s="29"/>
    </row>
    <row r="33" spans="1:11">
      <c r="C33" s="59"/>
      <c r="D33" s="59"/>
      <c r="E33" s="59"/>
      <c r="F33" s="1"/>
      <c r="G33" s="31"/>
      <c r="H33" s="20"/>
      <c r="I33" s="1"/>
      <c r="J33" s="20"/>
    </row>
    <row r="34" spans="1:11" ht="15.75">
      <c r="A34" s="101" t="s">
        <v>5</v>
      </c>
      <c r="B34" s="89"/>
      <c r="C34" s="106"/>
      <c r="D34" s="106"/>
      <c r="E34" s="106"/>
      <c r="F34" s="107"/>
      <c r="G34" s="108"/>
      <c r="H34" s="88"/>
      <c r="I34" s="88"/>
      <c r="J34" s="20"/>
    </row>
    <row r="35" spans="1:11" s="22" customFormat="1" ht="25.5">
      <c r="A35" s="275" t="s">
        <v>106</v>
      </c>
      <c r="B35" s="232">
        <v>10</v>
      </c>
      <c r="C35" s="233">
        <v>19</v>
      </c>
      <c r="D35" s="233"/>
      <c r="E35" s="233"/>
      <c r="F35" s="234">
        <f>B35*C35*D35*E35</f>
        <v>0</v>
      </c>
      <c r="G35" s="235"/>
      <c r="H35" s="236"/>
      <c r="I35" s="234">
        <f t="shared" ref="I35:I43" si="4">F35+H35</f>
        <v>0</v>
      </c>
      <c r="J35" s="20"/>
    </row>
    <row r="36" spans="1:11" ht="26.25">
      <c r="A36" s="275" t="s">
        <v>107</v>
      </c>
      <c r="B36" s="232">
        <v>10</v>
      </c>
      <c r="C36" s="233">
        <v>19</v>
      </c>
      <c r="D36" s="233"/>
      <c r="E36" s="233"/>
      <c r="F36" s="234">
        <f>B36*C36*D36*E36</f>
        <v>0</v>
      </c>
      <c r="G36" s="235"/>
      <c r="H36" s="237">
        <f>F36*0.0145</f>
        <v>0</v>
      </c>
      <c r="I36" s="234">
        <f t="shared" si="4"/>
        <v>0</v>
      </c>
      <c r="J36" s="244"/>
    </row>
    <row r="37" spans="1:11" ht="25.5">
      <c r="A37" s="275" t="s">
        <v>108</v>
      </c>
      <c r="B37" s="232">
        <v>12</v>
      </c>
      <c r="C37" s="233">
        <v>19</v>
      </c>
      <c r="D37" s="233"/>
      <c r="E37" s="233"/>
      <c r="F37" s="234">
        <f>B37*C37*D37*E37</f>
        <v>0</v>
      </c>
      <c r="G37" s="235"/>
      <c r="H37" s="236"/>
      <c r="I37" s="234">
        <f t="shared" si="4"/>
        <v>0</v>
      </c>
      <c r="J37" s="29"/>
      <c r="K37" s="77"/>
    </row>
    <row r="38" spans="1:11" ht="25.5">
      <c r="A38" s="275" t="s">
        <v>109</v>
      </c>
      <c r="B38" s="232">
        <v>12</v>
      </c>
      <c r="C38" s="233">
        <v>19</v>
      </c>
      <c r="D38" s="233"/>
      <c r="E38" s="233"/>
      <c r="F38" s="234">
        <f>B38*C38*D38*E38</f>
        <v>0</v>
      </c>
      <c r="G38" s="235"/>
      <c r="H38" s="237">
        <f>F38*0.0145</f>
        <v>0</v>
      </c>
      <c r="I38" s="234">
        <f t="shared" si="4"/>
        <v>0</v>
      </c>
    </row>
    <row r="39" spans="1:11" ht="25.5">
      <c r="A39" s="276" t="s">
        <v>110</v>
      </c>
      <c r="B39" s="238"/>
      <c r="C39" s="233"/>
      <c r="D39" s="239"/>
      <c r="E39" s="233"/>
      <c r="F39" s="234">
        <f>B39*C39*E39</f>
        <v>0</v>
      </c>
      <c r="G39" s="235"/>
      <c r="H39" s="237">
        <f>C39*E39*M8</f>
        <v>0</v>
      </c>
      <c r="I39" s="234">
        <f t="shared" si="4"/>
        <v>0</v>
      </c>
    </row>
    <row r="40" spans="1:11" ht="25.5">
      <c r="A40" s="277" t="s">
        <v>111</v>
      </c>
      <c r="B40" s="238"/>
      <c r="C40" s="233"/>
      <c r="D40" s="239"/>
      <c r="E40" s="233"/>
      <c r="F40" s="234">
        <f>B40*C40*E40</f>
        <v>0</v>
      </c>
      <c r="G40" s="235"/>
      <c r="H40" s="237">
        <f>E40*M14</f>
        <v>0</v>
      </c>
      <c r="I40" s="234">
        <f t="shared" si="4"/>
        <v>0</v>
      </c>
    </row>
    <row r="41" spans="1:11">
      <c r="A41" s="278" t="s">
        <v>101</v>
      </c>
      <c r="B41" s="238">
        <v>0</v>
      </c>
      <c r="C41" s="240">
        <v>1</v>
      </c>
      <c r="D41" s="239"/>
      <c r="E41" s="233"/>
      <c r="F41" s="234">
        <f>B41*C41*E41</f>
        <v>0</v>
      </c>
      <c r="G41" s="235"/>
      <c r="H41" s="237">
        <f>E41*M21</f>
        <v>0</v>
      </c>
      <c r="I41" s="234">
        <f t="shared" si="4"/>
        <v>0</v>
      </c>
    </row>
    <row r="42" spans="1:11">
      <c r="A42" s="269" t="s">
        <v>50</v>
      </c>
      <c r="B42" s="241"/>
      <c r="C42" s="242"/>
      <c r="D42" s="242"/>
      <c r="E42" s="242"/>
      <c r="F42" s="234">
        <f t="shared" ref="F42:F43" si="5">B42*C42*D42*E42</f>
        <v>0</v>
      </c>
      <c r="G42" s="270" t="s">
        <v>112</v>
      </c>
      <c r="H42" s="234">
        <f>IF(G42="Y",F42*0.37,F42*0.18)</f>
        <v>0</v>
      </c>
      <c r="I42" s="234">
        <f t="shared" si="4"/>
        <v>0</v>
      </c>
    </row>
    <row r="43" spans="1:11">
      <c r="A43" s="269" t="s">
        <v>50</v>
      </c>
      <c r="B43" s="241"/>
      <c r="C43" s="242"/>
      <c r="D43" s="242"/>
      <c r="E43" s="242"/>
      <c r="F43" s="234">
        <f t="shared" si="5"/>
        <v>0</v>
      </c>
      <c r="G43" s="270" t="s">
        <v>112</v>
      </c>
      <c r="H43" s="234">
        <f>IF(G43="Y",F43*0.37,F43*0.18)</f>
        <v>0</v>
      </c>
      <c r="I43" s="234">
        <f t="shared" si="4"/>
        <v>0</v>
      </c>
    </row>
    <row r="44" spans="1:11" s="22" customFormat="1">
      <c r="A44" s="57"/>
      <c r="B44" s="271"/>
      <c r="C44" s="272"/>
      <c r="D44" s="272"/>
      <c r="E44" s="272"/>
      <c r="F44" s="273"/>
      <c r="G44" s="274"/>
      <c r="H44" s="20"/>
    </row>
    <row r="45" spans="1:11" ht="15.75">
      <c r="A45" s="109" t="s">
        <v>11</v>
      </c>
      <c r="B45" s="109"/>
      <c r="C45" s="109"/>
      <c r="D45" s="109"/>
      <c r="E45" s="109"/>
      <c r="F45" s="109">
        <f>SUM(F35:F44)</f>
        <v>0</v>
      </c>
      <c r="G45" s="109"/>
      <c r="H45" s="109">
        <f>SUM(H35:H44)</f>
        <v>0</v>
      </c>
      <c r="I45" s="109">
        <f>SUM(I35:I44)</f>
        <v>0</v>
      </c>
    </row>
    <row r="46" spans="1:11" ht="15.75">
      <c r="C46" s="59"/>
      <c r="D46" s="59"/>
      <c r="E46" s="59"/>
      <c r="F46" s="1"/>
      <c r="G46" s="31"/>
      <c r="H46" s="20"/>
      <c r="I46" s="253"/>
      <c r="J46" s="244"/>
    </row>
    <row r="47" spans="1:11" ht="15.75">
      <c r="A47" s="101" t="s">
        <v>31</v>
      </c>
      <c r="B47" s="89"/>
      <c r="C47" s="106"/>
      <c r="D47" s="106"/>
      <c r="E47" s="106"/>
      <c r="F47" s="107"/>
      <c r="G47" s="108"/>
      <c r="H47" s="88"/>
      <c r="I47" s="255"/>
    </row>
    <row r="48" spans="1:11" ht="25.5">
      <c r="A48" s="275" t="s">
        <v>106</v>
      </c>
      <c r="B48" s="232">
        <v>10</v>
      </c>
      <c r="C48" s="233">
        <v>19</v>
      </c>
      <c r="D48" s="233"/>
      <c r="E48" s="233"/>
      <c r="F48" s="234">
        <f>B48*C48*D48*E48</f>
        <v>0</v>
      </c>
      <c r="G48" s="235"/>
      <c r="H48" s="236"/>
      <c r="I48" s="254">
        <f t="shared" ref="I48:I56" si="6">F48+H48</f>
        <v>0</v>
      </c>
      <c r="K48" s="77"/>
    </row>
    <row r="49" spans="1:10" ht="25.5">
      <c r="A49" s="275" t="s">
        <v>107</v>
      </c>
      <c r="B49" s="232">
        <v>10</v>
      </c>
      <c r="C49" s="233">
        <v>19</v>
      </c>
      <c r="D49" s="233"/>
      <c r="E49" s="233"/>
      <c r="F49" s="234">
        <f>B49*C49*D49*E49</f>
        <v>0</v>
      </c>
      <c r="G49" s="235"/>
      <c r="H49" s="237">
        <f>F49*0.0145</f>
        <v>0</v>
      </c>
      <c r="I49" s="234">
        <f t="shared" si="6"/>
        <v>0</v>
      </c>
    </row>
    <row r="50" spans="1:10" ht="25.5">
      <c r="A50" s="275" t="s">
        <v>108</v>
      </c>
      <c r="B50" s="232">
        <v>12</v>
      </c>
      <c r="C50" s="233">
        <v>19</v>
      </c>
      <c r="D50" s="233"/>
      <c r="E50" s="233"/>
      <c r="F50" s="234">
        <f>B50*C50*D50*E50</f>
        <v>0</v>
      </c>
      <c r="G50" s="235"/>
      <c r="H50" s="236"/>
      <c r="I50" s="234">
        <f t="shared" si="6"/>
        <v>0</v>
      </c>
    </row>
    <row r="51" spans="1:10" ht="25.5">
      <c r="A51" s="275" t="s">
        <v>109</v>
      </c>
      <c r="B51" s="232">
        <v>12</v>
      </c>
      <c r="C51" s="233">
        <v>19</v>
      </c>
      <c r="D51" s="233"/>
      <c r="E51" s="233"/>
      <c r="F51" s="234">
        <f>B51*C51*D51*E51</f>
        <v>0</v>
      </c>
      <c r="G51" s="235"/>
      <c r="H51" s="237">
        <f>F51*0.0145</f>
        <v>0</v>
      </c>
      <c r="I51" s="234">
        <f t="shared" si="6"/>
        <v>0</v>
      </c>
    </row>
    <row r="52" spans="1:10" ht="25.5">
      <c r="A52" s="276" t="s">
        <v>110</v>
      </c>
      <c r="B52" s="238">
        <v>0</v>
      </c>
      <c r="C52" s="233"/>
      <c r="D52" s="239"/>
      <c r="E52" s="233"/>
      <c r="F52" s="234">
        <f>B52*C52*E52</f>
        <v>0</v>
      </c>
      <c r="G52" s="235"/>
      <c r="H52" s="237">
        <f>C52*E52*M8</f>
        <v>0</v>
      </c>
      <c r="I52" s="234">
        <f t="shared" si="6"/>
        <v>0</v>
      </c>
    </row>
    <row r="53" spans="1:10" ht="25.5">
      <c r="A53" s="277" t="s">
        <v>111</v>
      </c>
      <c r="B53" s="238">
        <v>0</v>
      </c>
      <c r="C53" s="233"/>
      <c r="D53" s="239"/>
      <c r="E53" s="233"/>
      <c r="F53" s="234">
        <f>B53*C53*E53</f>
        <v>0</v>
      </c>
      <c r="G53" s="235"/>
      <c r="H53" s="237">
        <f>E53*M14</f>
        <v>0</v>
      </c>
      <c r="I53" s="234">
        <f t="shared" si="6"/>
        <v>0</v>
      </c>
    </row>
    <row r="54" spans="1:10">
      <c r="A54" s="278" t="s">
        <v>101</v>
      </c>
      <c r="B54" s="238">
        <v>0</v>
      </c>
      <c r="C54" s="240">
        <v>1</v>
      </c>
      <c r="D54" s="239"/>
      <c r="E54" s="233"/>
      <c r="F54" s="234">
        <f>B54*C54*E54</f>
        <v>0</v>
      </c>
      <c r="G54" s="235"/>
      <c r="H54" s="237">
        <f>E54*M21</f>
        <v>0</v>
      </c>
      <c r="I54" s="234">
        <f t="shared" si="6"/>
        <v>0</v>
      </c>
    </row>
    <row r="55" spans="1:10" s="22" customFormat="1">
      <c r="A55" s="269" t="s">
        <v>50</v>
      </c>
      <c r="B55" s="241"/>
      <c r="C55" s="242"/>
      <c r="D55" s="242"/>
      <c r="E55" s="242"/>
      <c r="F55" s="234">
        <f t="shared" ref="F55:F56" si="7">B55*C55*D55*E55</f>
        <v>0</v>
      </c>
      <c r="G55" s="270" t="s">
        <v>112</v>
      </c>
      <c r="H55" s="234">
        <f>IF(G55="Y",F55*0.37,F55*0.18)</f>
        <v>0</v>
      </c>
      <c r="I55" s="234">
        <f t="shared" si="6"/>
        <v>0</v>
      </c>
    </row>
    <row r="56" spans="1:10">
      <c r="A56" s="269" t="s">
        <v>50</v>
      </c>
      <c r="B56" s="241"/>
      <c r="C56" s="242"/>
      <c r="D56" s="242"/>
      <c r="E56" s="242"/>
      <c r="F56" s="234">
        <f t="shared" si="7"/>
        <v>0</v>
      </c>
      <c r="G56" s="270" t="s">
        <v>112</v>
      </c>
      <c r="H56" s="234">
        <f>IF(G56="Y",F56*0.37,F56*0.18)</f>
        <v>0</v>
      </c>
      <c r="I56" s="234">
        <f t="shared" si="6"/>
        <v>0</v>
      </c>
    </row>
    <row r="57" spans="1:10" ht="15.75">
      <c r="A57" s="57"/>
      <c r="B57" s="271"/>
      <c r="C57" s="272"/>
      <c r="D57" s="272"/>
      <c r="E57" s="272"/>
      <c r="F57" s="273"/>
      <c r="G57" s="274"/>
      <c r="H57" s="20"/>
      <c r="I57" s="243"/>
      <c r="J57" s="244"/>
    </row>
    <row r="58" spans="1:10" ht="15.75">
      <c r="A58" s="109" t="s">
        <v>32</v>
      </c>
      <c r="B58" s="109"/>
      <c r="C58" s="109"/>
      <c r="D58" s="109"/>
      <c r="E58" s="109"/>
      <c r="F58" s="109">
        <f>SUM(F48:F57)</f>
        <v>0</v>
      </c>
      <c r="G58" s="109"/>
      <c r="H58" s="109">
        <f>SUM(H48:H57)</f>
        <v>0</v>
      </c>
      <c r="I58" s="109">
        <f>SUM(I48:I57)</f>
        <v>0</v>
      </c>
    </row>
    <row r="59" spans="1:10">
      <c r="C59" s="59"/>
      <c r="D59" s="59"/>
      <c r="H59" s="20"/>
      <c r="I59" s="22"/>
    </row>
    <row r="60" spans="1:10">
      <c r="C60" s="59"/>
      <c r="D60" s="59"/>
      <c r="H60" s="20"/>
    </row>
    <row r="61" spans="1:10" ht="15.75">
      <c r="A61" s="101" t="s">
        <v>52</v>
      </c>
      <c r="B61" s="89"/>
      <c r="C61" s="106"/>
      <c r="D61" s="106"/>
      <c r="E61" s="106"/>
      <c r="F61" s="107"/>
      <c r="G61" s="108"/>
      <c r="H61" s="88"/>
      <c r="I61" s="89"/>
    </row>
    <row r="62" spans="1:10" ht="25.5">
      <c r="A62" s="275" t="s">
        <v>106</v>
      </c>
      <c r="B62" s="232">
        <v>10</v>
      </c>
      <c r="C62" s="233">
        <v>19</v>
      </c>
      <c r="D62" s="233"/>
      <c r="E62" s="233"/>
      <c r="F62" s="234">
        <f>B62*C62*D62*E62</f>
        <v>0</v>
      </c>
      <c r="G62" s="235"/>
      <c r="H62" s="236"/>
      <c r="I62" s="234">
        <f t="shared" ref="I62:I70" si="8">F62+H62</f>
        <v>0</v>
      </c>
    </row>
    <row r="63" spans="1:10" ht="25.5">
      <c r="A63" s="275" t="s">
        <v>107</v>
      </c>
      <c r="B63" s="232">
        <v>10</v>
      </c>
      <c r="C63" s="233">
        <v>19</v>
      </c>
      <c r="D63" s="233"/>
      <c r="E63" s="233"/>
      <c r="F63" s="234">
        <f>B63*C63*D63*E63</f>
        <v>0</v>
      </c>
      <c r="G63" s="235"/>
      <c r="H63" s="237">
        <f>F63*0.0145</f>
        <v>0</v>
      </c>
      <c r="I63" s="234">
        <f t="shared" si="8"/>
        <v>0</v>
      </c>
    </row>
    <row r="64" spans="1:10" ht="25.5">
      <c r="A64" s="275" t="s">
        <v>108</v>
      </c>
      <c r="B64" s="232">
        <v>12</v>
      </c>
      <c r="C64" s="233">
        <v>19</v>
      </c>
      <c r="D64" s="233"/>
      <c r="E64" s="233"/>
      <c r="F64" s="234">
        <f>B64*C64*D64*E64</f>
        <v>0</v>
      </c>
      <c r="G64" s="235"/>
      <c r="H64" s="236"/>
      <c r="I64" s="234">
        <f t="shared" si="8"/>
        <v>0</v>
      </c>
    </row>
    <row r="65" spans="1:9" ht="25.5">
      <c r="A65" s="275" t="s">
        <v>109</v>
      </c>
      <c r="B65" s="232">
        <v>12</v>
      </c>
      <c r="C65" s="233">
        <v>19</v>
      </c>
      <c r="D65" s="233"/>
      <c r="E65" s="233"/>
      <c r="F65" s="234">
        <f>B65*C65*D65*E65</f>
        <v>0</v>
      </c>
      <c r="G65" s="235"/>
      <c r="H65" s="237">
        <f>F65*0.0145</f>
        <v>0</v>
      </c>
      <c r="I65" s="234">
        <f t="shared" si="8"/>
        <v>0</v>
      </c>
    </row>
    <row r="66" spans="1:9" ht="25.5">
      <c r="A66" s="276" t="s">
        <v>110</v>
      </c>
      <c r="B66" s="238">
        <v>0</v>
      </c>
      <c r="C66" s="233"/>
      <c r="D66" s="239"/>
      <c r="E66" s="233"/>
      <c r="F66" s="234">
        <f>B66*C66*E66</f>
        <v>0</v>
      </c>
      <c r="G66" s="235"/>
      <c r="H66" s="237">
        <f>C66*E66*M8</f>
        <v>0</v>
      </c>
      <c r="I66" s="234">
        <f t="shared" si="8"/>
        <v>0</v>
      </c>
    </row>
    <row r="67" spans="1:9" ht="25.5">
      <c r="A67" s="277" t="s">
        <v>111</v>
      </c>
      <c r="B67" s="238">
        <v>0</v>
      </c>
      <c r="C67" s="233"/>
      <c r="D67" s="239"/>
      <c r="E67" s="233"/>
      <c r="F67" s="234">
        <f>B67*C67*E67</f>
        <v>0</v>
      </c>
      <c r="G67" s="235"/>
      <c r="H67" s="237">
        <f>E67*M14</f>
        <v>0</v>
      </c>
      <c r="I67" s="234">
        <f t="shared" si="8"/>
        <v>0</v>
      </c>
    </row>
    <row r="68" spans="1:9">
      <c r="A68" s="278" t="s">
        <v>101</v>
      </c>
      <c r="B68" s="238">
        <v>0</v>
      </c>
      <c r="C68" s="240">
        <v>1</v>
      </c>
      <c r="D68" s="239"/>
      <c r="E68" s="233"/>
      <c r="F68" s="234">
        <f>B68*C68*E68</f>
        <v>0</v>
      </c>
      <c r="G68" s="235"/>
      <c r="H68" s="237">
        <f>E68*M21</f>
        <v>0</v>
      </c>
      <c r="I68" s="234">
        <f t="shared" si="8"/>
        <v>0</v>
      </c>
    </row>
    <row r="69" spans="1:9">
      <c r="A69" s="269" t="s">
        <v>50</v>
      </c>
      <c r="B69" s="241"/>
      <c r="C69" s="242"/>
      <c r="D69" s="242"/>
      <c r="E69" s="242"/>
      <c r="F69" s="234">
        <f t="shared" ref="F69:F70" si="9">B69*C69*D69*E69</f>
        <v>0</v>
      </c>
      <c r="G69" s="270" t="s">
        <v>112</v>
      </c>
      <c r="H69" s="234">
        <f>IF(G69="Y",F69*0.37,F69*0.18)</f>
        <v>0</v>
      </c>
      <c r="I69" s="234">
        <f t="shared" si="8"/>
        <v>0</v>
      </c>
    </row>
    <row r="70" spans="1:9">
      <c r="A70" s="269" t="s">
        <v>50</v>
      </c>
      <c r="B70" s="241"/>
      <c r="C70" s="242"/>
      <c r="D70" s="242"/>
      <c r="E70" s="242"/>
      <c r="F70" s="234">
        <f t="shared" si="9"/>
        <v>0</v>
      </c>
      <c r="G70" s="270" t="s">
        <v>112</v>
      </c>
      <c r="H70" s="234">
        <f>IF(G70="Y",F70*0.37,F70*0.18)</f>
        <v>0</v>
      </c>
      <c r="I70" s="234">
        <f t="shared" si="8"/>
        <v>0</v>
      </c>
    </row>
    <row r="71" spans="1:9">
      <c r="A71" s="57"/>
      <c r="B71" s="271"/>
      <c r="C71" s="272"/>
      <c r="D71" s="272"/>
      <c r="E71" s="272"/>
      <c r="F71" s="273"/>
      <c r="G71" s="274"/>
      <c r="H71" s="20"/>
    </row>
    <row r="72" spans="1:9" ht="15.75">
      <c r="A72" s="109" t="s">
        <v>53</v>
      </c>
      <c r="B72" s="109"/>
      <c r="C72" s="109"/>
      <c r="D72" s="109"/>
      <c r="E72" s="109"/>
      <c r="F72" s="109">
        <f>SUM(F62:F71)</f>
        <v>0</v>
      </c>
      <c r="G72" s="109"/>
      <c r="H72" s="109">
        <f>SUM(H62:H71)</f>
        <v>0</v>
      </c>
      <c r="I72" s="109">
        <f>SUM(I62:I71)</f>
        <v>0</v>
      </c>
    </row>
    <row r="73" spans="1:9">
      <c r="A73" s="22"/>
      <c r="B73" s="22"/>
      <c r="C73" s="59"/>
      <c r="D73" s="59"/>
      <c r="F73" s="22"/>
      <c r="H73" s="20"/>
    </row>
  </sheetData>
  <sheetProtection algorithmName="SHA-512" hashValue="9vEMlloLbPSI89XmZa71GkTa9K9QK1DQnwhWOn8ftn76rFXWU6ebQh/u5zxUCeaV3w1d4BuTof4k14B32GgwTQ==" saltValue="+shA8rz1EUc3FN19CS1CEQ==" spinCount="100000" sheet="1" objects="1" scenarios="1" selectLockedCells="1"/>
  <mergeCells count="8">
    <mergeCell ref="M21:M25"/>
    <mergeCell ref="M8:M11"/>
    <mergeCell ref="M14:M17"/>
    <mergeCell ref="A3:I3"/>
    <mergeCell ref="A1:I1"/>
    <mergeCell ref="A4:H4"/>
    <mergeCell ref="A5:H5"/>
    <mergeCell ref="A6:H6"/>
  </mergeCells>
  <phoneticPr fontId="0" type="noConversion"/>
  <pageMargins left="0.75" right="0.75" top="1" bottom="1" header="0.5" footer="0.5"/>
  <pageSetup fitToHeight="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195"/>
  <sheetViews>
    <sheetView workbookViewId="0">
      <selection activeCell="A5" sqref="A5"/>
    </sheetView>
  </sheetViews>
  <sheetFormatPr defaultColWidth="8.85546875" defaultRowHeight="12.75"/>
  <cols>
    <col min="1" max="1" width="16.28515625" customWidth="1"/>
    <col min="2" max="2" width="12.28515625" customWidth="1"/>
    <col min="3" max="3" width="15.28515625" customWidth="1"/>
    <col min="4" max="4" width="15.7109375" customWidth="1"/>
    <col min="5" max="5" width="19.28515625" customWidth="1"/>
    <col min="6" max="6" width="45.7109375" customWidth="1"/>
  </cols>
  <sheetData>
    <row r="1" spans="1:6" s="22" customFormat="1" ht="32.25" customHeight="1">
      <c r="A1" s="293" t="s">
        <v>102</v>
      </c>
      <c r="B1" s="293"/>
      <c r="C1" s="293"/>
      <c r="D1" s="293"/>
      <c r="E1" s="293"/>
      <c r="F1" s="293"/>
    </row>
    <row r="2" spans="1:6">
      <c r="A2" s="90" t="s">
        <v>73</v>
      </c>
      <c r="B2" s="92"/>
      <c r="C2" s="92"/>
      <c r="D2" s="92"/>
      <c r="E2" s="92"/>
      <c r="F2" s="92"/>
    </row>
    <row r="3" spans="1:6">
      <c r="A3" s="5" t="s">
        <v>25</v>
      </c>
      <c r="B3" s="5" t="s">
        <v>26</v>
      </c>
      <c r="C3" s="5" t="s">
        <v>37</v>
      </c>
      <c r="D3" s="5" t="s">
        <v>14</v>
      </c>
      <c r="F3" s="21" t="s">
        <v>47</v>
      </c>
    </row>
    <row r="4" spans="1:6">
      <c r="A4" s="87" t="s">
        <v>2</v>
      </c>
      <c r="B4" s="117"/>
      <c r="C4" s="104"/>
      <c r="D4" s="114"/>
      <c r="F4" s="265"/>
    </row>
    <row r="5" spans="1:6">
      <c r="A5" s="217"/>
      <c r="B5" s="218"/>
      <c r="C5" s="219"/>
      <c r="D5" s="14">
        <f>B5*C5</f>
        <v>0</v>
      </c>
      <c r="F5" s="265"/>
    </row>
    <row r="6" spans="1:6">
      <c r="A6" s="220"/>
      <c r="B6" s="218"/>
      <c r="C6" s="219"/>
      <c r="D6" s="14">
        <f>B6*C6</f>
        <v>0</v>
      </c>
      <c r="F6" s="265"/>
    </row>
    <row r="7" spans="1:6" s="22" customFormat="1">
      <c r="A7" s="220"/>
      <c r="B7" s="218"/>
      <c r="C7" s="219"/>
      <c r="D7" s="23">
        <f>B7*C7</f>
        <v>0</v>
      </c>
      <c r="F7" s="279"/>
    </row>
    <row r="8" spans="1:6">
      <c r="A8" s="127" t="s">
        <v>9</v>
      </c>
      <c r="B8" s="128"/>
      <c r="C8" s="129"/>
      <c r="D8" s="128">
        <f>SUM(D5:D7)</f>
        <v>0</v>
      </c>
      <c r="F8" s="265"/>
    </row>
    <row r="9" spans="1:6">
      <c r="A9" s="5"/>
      <c r="B9" s="17"/>
      <c r="C9" s="32"/>
      <c r="D9" s="5"/>
      <c r="F9" s="265"/>
    </row>
    <row r="10" spans="1:6">
      <c r="A10" s="87" t="s">
        <v>4</v>
      </c>
      <c r="B10" s="117"/>
      <c r="C10" s="118"/>
      <c r="D10" s="114"/>
      <c r="F10" s="265"/>
    </row>
    <row r="11" spans="1:6">
      <c r="A11" s="217"/>
      <c r="B11" s="218"/>
      <c r="C11" s="219"/>
      <c r="D11" s="14">
        <f>B11*C11</f>
        <v>0</v>
      </c>
      <c r="F11" s="265"/>
    </row>
    <row r="12" spans="1:6">
      <c r="A12" s="220"/>
      <c r="B12" s="218"/>
      <c r="C12" s="219"/>
      <c r="D12" s="14">
        <f>B12*C12</f>
        <v>0</v>
      </c>
      <c r="F12" s="265"/>
    </row>
    <row r="13" spans="1:6">
      <c r="A13" s="221"/>
      <c r="B13" s="218"/>
      <c r="C13" s="219"/>
      <c r="D13" s="14">
        <f>B13*C13</f>
        <v>0</v>
      </c>
      <c r="F13" s="265"/>
    </row>
    <row r="14" spans="1:6">
      <c r="A14" s="127" t="s">
        <v>10</v>
      </c>
      <c r="B14" s="128"/>
      <c r="C14" s="129"/>
      <c r="D14" s="128">
        <f>SUM(D11:D13)</f>
        <v>0</v>
      </c>
      <c r="F14" s="265"/>
    </row>
    <row r="15" spans="1:6">
      <c r="B15" s="17"/>
      <c r="C15" s="32"/>
      <c r="D15" s="14"/>
      <c r="F15" s="265"/>
    </row>
    <row r="16" spans="1:6">
      <c r="A16" s="87" t="s">
        <v>5</v>
      </c>
      <c r="B16" s="117"/>
      <c r="C16" s="118"/>
      <c r="D16" s="114"/>
      <c r="F16" s="265"/>
    </row>
    <row r="17" spans="1:6">
      <c r="A17" s="217"/>
      <c r="B17" s="218"/>
      <c r="C17" s="219"/>
      <c r="D17" s="14">
        <f>B17*C17</f>
        <v>0</v>
      </c>
      <c r="F17" s="265"/>
    </row>
    <row r="18" spans="1:6">
      <c r="A18" s="220"/>
      <c r="B18" s="218"/>
      <c r="C18" s="219"/>
      <c r="D18" s="23">
        <f>B18*C18</f>
        <v>0</v>
      </c>
      <c r="F18" s="265"/>
    </row>
    <row r="19" spans="1:6">
      <c r="A19" s="221"/>
      <c r="B19" s="218"/>
      <c r="C19" s="219"/>
      <c r="D19" s="14">
        <f>B19*C19</f>
        <v>0</v>
      </c>
      <c r="F19" s="265"/>
    </row>
    <row r="20" spans="1:6">
      <c r="A20" s="127" t="s">
        <v>11</v>
      </c>
      <c r="B20" s="128"/>
      <c r="C20" s="129"/>
      <c r="D20" s="128">
        <f>SUM(D17:D19)</f>
        <v>0</v>
      </c>
      <c r="F20" s="265"/>
    </row>
    <row r="21" spans="1:6">
      <c r="B21" s="17"/>
      <c r="C21" s="32"/>
      <c r="D21" s="14"/>
      <c r="F21" s="265"/>
    </row>
    <row r="22" spans="1:6">
      <c r="A22" s="87" t="s">
        <v>31</v>
      </c>
      <c r="B22" s="117"/>
      <c r="C22" s="118"/>
      <c r="D22" s="114"/>
      <c r="F22" s="265"/>
    </row>
    <row r="23" spans="1:6">
      <c r="A23" s="220"/>
      <c r="B23" s="218"/>
      <c r="C23" s="219"/>
      <c r="D23" s="14">
        <f>B23*C23</f>
        <v>0</v>
      </c>
      <c r="F23" s="265"/>
    </row>
    <row r="24" spans="1:6">
      <c r="A24" s="220"/>
      <c r="B24" s="218"/>
      <c r="C24" s="219"/>
      <c r="D24" s="14">
        <f>B24*C24</f>
        <v>0</v>
      </c>
      <c r="F24" s="265"/>
    </row>
    <row r="25" spans="1:6">
      <c r="A25" s="221"/>
      <c r="B25" s="218"/>
      <c r="C25" s="219"/>
      <c r="D25" s="14">
        <f>B25*C25</f>
        <v>0</v>
      </c>
      <c r="F25" s="265"/>
    </row>
    <row r="26" spans="1:6">
      <c r="A26" s="127" t="s">
        <v>32</v>
      </c>
      <c r="B26" s="113"/>
      <c r="C26" s="83"/>
      <c r="D26" s="128">
        <f>SUM(D23:D25)</f>
        <v>0</v>
      </c>
      <c r="F26" s="265"/>
    </row>
    <row r="27" spans="1:6" s="22" customFormat="1">
      <c r="A27" s="21"/>
      <c r="B27" s="23"/>
      <c r="D27" s="17"/>
      <c r="F27" s="265"/>
    </row>
    <row r="28" spans="1:6" s="22" customFormat="1">
      <c r="A28" s="87" t="s">
        <v>52</v>
      </c>
      <c r="B28" s="117"/>
      <c r="C28" s="118"/>
      <c r="D28" s="114"/>
      <c r="F28" s="265"/>
    </row>
    <row r="29" spans="1:6" s="22" customFormat="1">
      <c r="A29" s="220"/>
      <c r="B29" s="218"/>
      <c r="C29" s="219"/>
      <c r="D29" s="23">
        <f>B29*C29</f>
        <v>0</v>
      </c>
      <c r="F29" s="265"/>
    </row>
    <row r="30" spans="1:6" s="22" customFormat="1">
      <c r="A30" s="220"/>
      <c r="B30" s="218"/>
      <c r="C30" s="219"/>
      <c r="D30" s="23">
        <f>B30*C30</f>
        <v>0</v>
      </c>
      <c r="F30" s="265"/>
    </row>
    <row r="31" spans="1:6" s="22" customFormat="1">
      <c r="A31" s="221"/>
      <c r="B31" s="218"/>
      <c r="C31" s="219"/>
      <c r="D31" s="23">
        <f>B31*C31</f>
        <v>0</v>
      </c>
      <c r="F31" s="265"/>
    </row>
    <row r="32" spans="1:6" s="22" customFormat="1">
      <c r="A32" s="127" t="s">
        <v>53</v>
      </c>
      <c r="B32" s="113"/>
      <c r="C32" s="83"/>
      <c r="D32" s="128">
        <f>SUM(D29:D31)</f>
        <v>0</v>
      </c>
      <c r="F32" s="265"/>
    </row>
    <row r="33" spans="1:6" s="22" customFormat="1">
      <c r="A33" s="21"/>
      <c r="B33" s="23"/>
      <c r="D33" s="17"/>
    </row>
    <row r="34" spans="1:6">
      <c r="A34" s="90" t="s">
        <v>29</v>
      </c>
      <c r="B34" s="111"/>
      <c r="C34" s="111"/>
      <c r="D34" s="111"/>
      <c r="E34" s="92"/>
      <c r="F34" s="92"/>
    </row>
    <row r="35" spans="1:6">
      <c r="A35" s="5" t="s">
        <v>3</v>
      </c>
      <c r="B35" s="5" t="s">
        <v>22</v>
      </c>
      <c r="C35" s="5" t="s">
        <v>23</v>
      </c>
      <c r="D35" s="5" t="s">
        <v>14</v>
      </c>
      <c r="F35" s="265"/>
    </row>
    <row r="36" spans="1:6">
      <c r="A36" s="87" t="s">
        <v>2</v>
      </c>
      <c r="B36" s="89"/>
      <c r="C36" s="114"/>
      <c r="D36" s="114"/>
      <c r="F36" s="265"/>
    </row>
    <row r="37" spans="1:6">
      <c r="A37" s="221"/>
      <c r="B37" s="219"/>
      <c r="C37" s="219"/>
      <c r="D37" s="14">
        <f>B37*C37</f>
        <v>0</v>
      </c>
      <c r="F37" s="265"/>
    </row>
    <row r="38" spans="1:6">
      <c r="A38" s="217"/>
      <c r="B38" s="256"/>
      <c r="C38" s="222"/>
      <c r="D38" s="14">
        <f>B38*C38</f>
        <v>0</v>
      </c>
      <c r="F38" s="265"/>
    </row>
    <row r="39" spans="1:6">
      <c r="A39" s="221"/>
      <c r="B39" s="256"/>
      <c r="C39" s="222"/>
      <c r="D39" s="14">
        <f>B39*C39</f>
        <v>0</v>
      </c>
      <c r="F39" s="265"/>
    </row>
    <row r="40" spans="1:6">
      <c r="A40" s="82" t="s">
        <v>33</v>
      </c>
      <c r="B40" s="83"/>
      <c r="C40" s="113"/>
      <c r="D40" s="113">
        <f>SUM(D37:D39)</f>
        <v>0</v>
      </c>
      <c r="F40" s="265"/>
    </row>
    <row r="41" spans="1:6">
      <c r="A41" s="2"/>
      <c r="C41" s="14"/>
      <c r="D41" s="14"/>
      <c r="F41" s="265"/>
    </row>
    <row r="42" spans="1:6" ht="12" customHeight="1">
      <c r="A42" s="87" t="s">
        <v>4</v>
      </c>
      <c r="B42" s="89"/>
      <c r="C42" s="114"/>
      <c r="D42" s="114"/>
      <c r="F42" s="265"/>
    </row>
    <row r="43" spans="1:6">
      <c r="A43" s="221"/>
      <c r="B43" s="219"/>
      <c r="C43" s="219"/>
      <c r="D43" s="14">
        <f>B43*C43</f>
        <v>0</v>
      </c>
      <c r="F43" s="265"/>
    </row>
    <row r="44" spans="1:6">
      <c r="A44" s="217"/>
      <c r="B44" s="256"/>
      <c r="C44" s="222"/>
      <c r="D44" s="14">
        <f>B44*C44</f>
        <v>0</v>
      </c>
      <c r="F44" s="265"/>
    </row>
    <row r="45" spans="1:6">
      <c r="A45" s="221"/>
      <c r="B45" s="256"/>
      <c r="C45" s="222"/>
      <c r="D45" s="14">
        <f>B45*C45</f>
        <v>0</v>
      </c>
      <c r="F45" s="265"/>
    </row>
    <row r="46" spans="1:6">
      <c r="A46" s="82" t="s">
        <v>10</v>
      </c>
      <c r="B46" s="83"/>
      <c r="C46" s="113"/>
      <c r="D46" s="113">
        <f>SUM(D43:D45)</f>
        <v>0</v>
      </c>
      <c r="F46" s="265"/>
    </row>
    <row r="47" spans="1:6">
      <c r="C47" s="14"/>
      <c r="D47" s="14"/>
      <c r="F47" s="265"/>
    </row>
    <row r="48" spans="1:6">
      <c r="A48" s="87" t="s">
        <v>5</v>
      </c>
      <c r="B48" s="89"/>
      <c r="C48" s="114"/>
      <c r="D48" s="114"/>
      <c r="F48" s="265"/>
    </row>
    <row r="49" spans="1:6">
      <c r="A49" s="221"/>
      <c r="B49" s="219"/>
      <c r="C49" s="219"/>
      <c r="D49" s="14">
        <f>B49*C49</f>
        <v>0</v>
      </c>
      <c r="F49" s="265"/>
    </row>
    <row r="50" spans="1:6">
      <c r="A50" s="217"/>
      <c r="B50" s="221"/>
      <c r="C50" s="222"/>
      <c r="D50" s="14">
        <f>B50*C50</f>
        <v>0</v>
      </c>
      <c r="F50" s="265"/>
    </row>
    <row r="51" spans="1:6">
      <c r="A51" s="221"/>
      <c r="B51" s="221"/>
      <c r="C51" s="222"/>
      <c r="D51" s="14">
        <f>B51*C51</f>
        <v>0</v>
      </c>
      <c r="F51" s="265"/>
    </row>
    <row r="52" spans="1:6">
      <c r="A52" s="82" t="s">
        <v>11</v>
      </c>
      <c r="B52" s="83"/>
      <c r="C52" s="113"/>
      <c r="D52" s="113">
        <f>SUM(D49:D51)</f>
        <v>0</v>
      </c>
      <c r="F52" s="265"/>
    </row>
    <row r="53" spans="1:6">
      <c r="C53" s="14"/>
      <c r="D53" s="14"/>
      <c r="F53" s="265"/>
    </row>
    <row r="54" spans="1:6">
      <c r="A54" s="87" t="s">
        <v>31</v>
      </c>
      <c r="B54" s="89"/>
      <c r="C54" s="114"/>
      <c r="D54" s="114"/>
      <c r="F54" s="265"/>
    </row>
    <row r="55" spans="1:6">
      <c r="A55" s="221"/>
      <c r="B55" s="218"/>
      <c r="C55" s="219"/>
      <c r="D55" s="14">
        <f>B55*C55</f>
        <v>0</v>
      </c>
      <c r="F55" s="265"/>
    </row>
    <row r="56" spans="1:6">
      <c r="A56" s="217"/>
      <c r="B56" s="221"/>
      <c r="C56" s="222"/>
      <c r="D56" s="14">
        <f>B56*C56</f>
        <v>0</v>
      </c>
      <c r="F56" s="265"/>
    </row>
    <row r="57" spans="1:6">
      <c r="A57" s="221"/>
      <c r="B57" s="221"/>
      <c r="C57" s="221"/>
      <c r="D57" s="14">
        <f>B57*C57</f>
        <v>0</v>
      </c>
      <c r="F57" s="265"/>
    </row>
    <row r="58" spans="1:6">
      <c r="A58" s="82" t="s">
        <v>32</v>
      </c>
      <c r="B58" s="83"/>
      <c r="C58" s="113"/>
      <c r="D58" s="113">
        <f>SUM(D55:D57)</f>
        <v>0</v>
      </c>
      <c r="F58" s="265"/>
    </row>
    <row r="59" spans="1:6">
      <c r="F59" s="265"/>
    </row>
    <row r="60" spans="1:6">
      <c r="A60" s="87" t="s">
        <v>52</v>
      </c>
      <c r="B60" s="89"/>
      <c r="C60" s="114"/>
      <c r="D60" s="114"/>
      <c r="F60" s="265"/>
    </row>
    <row r="61" spans="1:6">
      <c r="A61" s="221"/>
      <c r="B61" s="218"/>
      <c r="C61" s="219"/>
      <c r="D61" s="23">
        <f>B61*C61</f>
        <v>0</v>
      </c>
      <c r="F61" s="265"/>
    </row>
    <row r="62" spans="1:6">
      <c r="A62" s="217"/>
      <c r="B62" s="221"/>
      <c r="C62" s="222"/>
      <c r="D62" s="23">
        <f>B62*C62</f>
        <v>0</v>
      </c>
      <c r="F62" s="265"/>
    </row>
    <row r="63" spans="1:6">
      <c r="A63" s="221"/>
      <c r="B63" s="221"/>
      <c r="C63" s="221"/>
      <c r="D63" s="23">
        <f>B63*C63</f>
        <v>0</v>
      </c>
      <c r="F63" s="265"/>
    </row>
    <row r="64" spans="1:6">
      <c r="A64" s="82" t="s">
        <v>53</v>
      </c>
      <c r="B64" s="83"/>
      <c r="C64" s="113"/>
      <c r="D64" s="113">
        <f>SUM(D61:D63)</f>
        <v>0</v>
      </c>
      <c r="F64" s="265"/>
    </row>
    <row r="65" spans="1:6">
      <c r="F65" s="265"/>
    </row>
    <row r="66" spans="1:6">
      <c r="A66" s="90" t="s">
        <v>28</v>
      </c>
      <c r="B66" s="92"/>
      <c r="C66" s="112"/>
      <c r="D66" s="115"/>
      <c r="E66" s="92"/>
      <c r="F66" s="92"/>
    </row>
    <row r="67" spans="1:6">
      <c r="A67" s="5" t="s">
        <v>25</v>
      </c>
      <c r="B67" s="5" t="s">
        <v>26</v>
      </c>
      <c r="C67" s="5" t="s">
        <v>37</v>
      </c>
      <c r="D67" s="5" t="s">
        <v>14</v>
      </c>
      <c r="F67" s="21" t="s">
        <v>47</v>
      </c>
    </row>
    <row r="68" spans="1:6">
      <c r="A68" s="87" t="s">
        <v>2</v>
      </c>
      <c r="B68" s="104"/>
      <c r="C68" s="104"/>
      <c r="D68" s="114"/>
      <c r="F68" s="265"/>
    </row>
    <row r="69" spans="1:6" ht="14.25">
      <c r="A69" s="223"/>
      <c r="B69" s="218"/>
      <c r="C69" s="219"/>
      <c r="D69" s="14">
        <f>B69*C69</f>
        <v>0</v>
      </c>
      <c r="F69" s="280"/>
    </row>
    <row r="70" spans="1:6" ht="14.25">
      <c r="A70" s="220"/>
      <c r="B70" s="218"/>
      <c r="C70" s="220"/>
      <c r="D70" s="14">
        <f>B70*C70</f>
        <v>0</v>
      </c>
      <c r="F70" s="280"/>
    </row>
    <row r="71" spans="1:6">
      <c r="A71" s="220"/>
      <c r="B71" s="218"/>
      <c r="C71" s="220"/>
      <c r="D71" s="14">
        <f>B71*C71</f>
        <v>0</v>
      </c>
      <c r="F71" s="265"/>
    </row>
    <row r="72" spans="1:6">
      <c r="A72" s="127" t="s">
        <v>9</v>
      </c>
      <c r="B72" s="128"/>
      <c r="C72" s="127"/>
      <c r="D72" s="128">
        <f>SUM(D69:D71)</f>
        <v>0</v>
      </c>
      <c r="F72" s="265"/>
    </row>
    <row r="73" spans="1:6">
      <c r="A73" s="5"/>
      <c r="B73" s="17"/>
      <c r="C73" s="21"/>
      <c r="D73" s="5"/>
      <c r="F73" s="265"/>
    </row>
    <row r="74" spans="1:6">
      <c r="A74" s="87" t="s">
        <v>4</v>
      </c>
      <c r="B74" s="117"/>
      <c r="C74" s="104"/>
      <c r="D74" s="114"/>
      <c r="F74" s="265"/>
    </row>
    <row r="75" spans="1:6">
      <c r="A75" s="223"/>
      <c r="B75" s="218"/>
      <c r="C75" s="219"/>
      <c r="D75" s="14">
        <f>B75*C75</f>
        <v>0</v>
      </c>
      <c r="F75" s="265"/>
    </row>
    <row r="76" spans="1:6">
      <c r="A76" s="220"/>
      <c r="B76" s="218"/>
      <c r="C76" s="220"/>
      <c r="D76" s="14">
        <f>B76*C76</f>
        <v>0</v>
      </c>
      <c r="F76" s="265"/>
    </row>
    <row r="77" spans="1:6">
      <c r="A77" s="220"/>
      <c r="B77" s="218"/>
      <c r="C77" s="220"/>
      <c r="D77" s="14">
        <f>B77*C77</f>
        <v>0</v>
      </c>
      <c r="F77" s="265"/>
    </row>
    <row r="78" spans="1:6">
      <c r="A78" s="127" t="s">
        <v>10</v>
      </c>
      <c r="B78" s="128"/>
      <c r="C78" s="127"/>
      <c r="D78" s="128">
        <f>SUM(D75:D77)</f>
        <v>0</v>
      </c>
      <c r="F78" s="265"/>
    </row>
    <row r="79" spans="1:6">
      <c r="B79" s="17"/>
      <c r="C79" s="21"/>
      <c r="D79" s="14"/>
      <c r="F79" s="265"/>
    </row>
    <row r="80" spans="1:6">
      <c r="A80" s="87" t="s">
        <v>5</v>
      </c>
      <c r="B80" s="117"/>
      <c r="C80" s="104"/>
      <c r="D80" s="114"/>
      <c r="F80" s="265"/>
    </row>
    <row r="81" spans="1:6">
      <c r="A81" s="223"/>
      <c r="B81" s="218"/>
      <c r="C81" s="219"/>
      <c r="D81" s="14">
        <f>B81*C81</f>
        <v>0</v>
      </c>
      <c r="F81" s="265"/>
    </row>
    <row r="82" spans="1:6">
      <c r="A82" s="220"/>
      <c r="B82" s="218"/>
      <c r="C82" s="220"/>
      <c r="D82" s="14">
        <f>B82*C82</f>
        <v>0</v>
      </c>
      <c r="F82" s="265"/>
    </row>
    <row r="83" spans="1:6">
      <c r="A83" s="220"/>
      <c r="B83" s="218"/>
      <c r="C83" s="220"/>
      <c r="D83" s="14">
        <f>B83*C83</f>
        <v>0</v>
      </c>
      <c r="F83" s="265"/>
    </row>
    <row r="84" spans="1:6">
      <c r="A84" s="127" t="s">
        <v>11</v>
      </c>
      <c r="B84" s="128"/>
      <c r="C84" s="127"/>
      <c r="D84" s="128">
        <f>SUM(D81:D83)</f>
        <v>0</v>
      </c>
      <c r="F84" s="265"/>
    </row>
    <row r="85" spans="1:6">
      <c r="B85" s="17"/>
      <c r="C85" s="21"/>
      <c r="D85" s="14"/>
      <c r="F85" s="265"/>
    </row>
    <row r="86" spans="1:6">
      <c r="A86" s="87" t="s">
        <v>31</v>
      </c>
      <c r="B86" s="117"/>
      <c r="C86" s="104"/>
      <c r="D86" s="114"/>
      <c r="F86" s="265"/>
    </row>
    <row r="87" spans="1:6">
      <c r="A87" s="223"/>
      <c r="B87" s="218"/>
      <c r="C87" s="219"/>
      <c r="D87" s="14">
        <f>B87*C87</f>
        <v>0</v>
      </c>
      <c r="F87" s="265"/>
    </row>
    <row r="88" spans="1:6">
      <c r="A88" s="220"/>
      <c r="B88" s="218"/>
      <c r="C88" s="220"/>
      <c r="D88" s="14">
        <f>B88*C88</f>
        <v>0</v>
      </c>
      <c r="F88" s="265"/>
    </row>
    <row r="89" spans="1:6">
      <c r="A89" s="220"/>
      <c r="B89" s="218"/>
      <c r="C89" s="220"/>
      <c r="D89" s="14">
        <f>B89*C89</f>
        <v>0</v>
      </c>
      <c r="F89" s="265"/>
    </row>
    <row r="90" spans="1:6">
      <c r="A90" s="127" t="s">
        <v>32</v>
      </c>
      <c r="B90" s="83"/>
      <c r="C90" s="83"/>
      <c r="D90" s="128">
        <f>SUM(D87:D89)</f>
        <v>0</v>
      </c>
      <c r="F90" s="265"/>
    </row>
    <row r="91" spans="1:6" s="22" customFormat="1">
      <c r="A91" s="21"/>
      <c r="D91" s="17"/>
      <c r="F91" s="265"/>
    </row>
    <row r="92" spans="1:6" s="22" customFormat="1">
      <c r="A92" s="87" t="s">
        <v>52</v>
      </c>
      <c r="B92" s="117"/>
      <c r="C92" s="104"/>
      <c r="D92" s="114"/>
      <c r="F92" s="265"/>
    </row>
    <row r="93" spans="1:6" s="22" customFormat="1">
      <c r="A93" s="223"/>
      <c r="B93" s="218"/>
      <c r="C93" s="219"/>
      <c r="D93" s="23">
        <f>B93*C93</f>
        <v>0</v>
      </c>
      <c r="F93" s="265"/>
    </row>
    <row r="94" spans="1:6" s="22" customFormat="1">
      <c r="A94" s="220"/>
      <c r="B94" s="218"/>
      <c r="C94" s="220"/>
      <c r="D94" s="23">
        <f>B94*C94</f>
        <v>0</v>
      </c>
      <c r="F94" s="265"/>
    </row>
    <row r="95" spans="1:6" s="22" customFormat="1">
      <c r="A95" s="220"/>
      <c r="B95" s="218"/>
      <c r="C95" s="220"/>
      <c r="D95" s="23">
        <f>B95*C95</f>
        <v>0</v>
      </c>
      <c r="F95" s="265"/>
    </row>
    <row r="96" spans="1:6" s="22" customFormat="1">
      <c r="A96" s="127" t="s">
        <v>53</v>
      </c>
      <c r="B96" s="83"/>
      <c r="C96" s="83"/>
      <c r="D96" s="128">
        <f>SUM(D93:D95)</f>
        <v>0</v>
      </c>
      <c r="F96" s="265"/>
    </row>
    <row r="97" spans="1:6" s="22" customFormat="1">
      <c r="A97" s="21"/>
      <c r="D97" s="17"/>
    </row>
    <row r="98" spans="1:6">
      <c r="A98" s="5"/>
      <c r="D98" s="15"/>
    </row>
    <row r="99" spans="1:6">
      <c r="A99" s="116" t="s">
        <v>15</v>
      </c>
      <c r="B99" s="92"/>
      <c r="C99" s="92"/>
      <c r="D99" s="115"/>
      <c r="E99" s="92"/>
      <c r="F99" s="92"/>
    </row>
    <row r="100" spans="1:6">
      <c r="A100" s="5" t="s">
        <v>25</v>
      </c>
      <c r="B100" s="5" t="s">
        <v>26</v>
      </c>
      <c r="C100" s="5" t="s">
        <v>37</v>
      </c>
      <c r="D100" s="5" t="s">
        <v>14</v>
      </c>
      <c r="F100" s="21" t="s">
        <v>47</v>
      </c>
    </row>
    <row r="101" spans="1:6">
      <c r="A101" s="87" t="s">
        <v>2</v>
      </c>
      <c r="B101" s="121"/>
      <c r="C101" s="104"/>
      <c r="D101" s="114"/>
      <c r="F101" s="265"/>
    </row>
    <row r="102" spans="1:6">
      <c r="A102" s="224"/>
      <c r="B102" s="218"/>
      <c r="C102" s="219"/>
      <c r="D102" s="14">
        <f>B102*C102</f>
        <v>0</v>
      </c>
      <c r="F102" s="281" t="s">
        <v>138</v>
      </c>
    </row>
    <row r="103" spans="1:6">
      <c r="A103" s="224"/>
      <c r="B103" s="225"/>
      <c r="C103" s="224"/>
      <c r="D103" s="14">
        <f>B103*C103</f>
        <v>0</v>
      </c>
      <c r="F103" s="281"/>
    </row>
    <row r="104" spans="1:6">
      <c r="A104" s="224"/>
      <c r="B104" s="225"/>
      <c r="C104" s="224"/>
      <c r="D104" s="14">
        <f>B104*C104</f>
        <v>0</v>
      </c>
      <c r="F104" s="281" t="s">
        <v>139</v>
      </c>
    </row>
    <row r="105" spans="1:6">
      <c r="A105" s="127" t="s">
        <v>9</v>
      </c>
      <c r="B105" s="131"/>
      <c r="C105" s="132"/>
      <c r="D105" s="133">
        <f>SUM(D102:D104)</f>
        <v>0</v>
      </c>
      <c r="F105" s="265"/>
    </row>
    <row r="106" spans="1:6">
      <c r="B106" s="71"/>
      <c r="C106" s="25"/>
      <c r="F106" s="265"/>
    </row>
    <row r="107" spans="1:6">
      <c r="A107" s="87" t="s">
        <v>4</v>
      </c>
      <c r="B107" s="122"/>
      <c r="C107" s="123"/>
      <c r="D107" s="114"/>
      <c r="F107" s="265"/>
    </row>
    <row r="108" spans="1:6">
      <c r="A108" s="224"/>
      <c r="B108" s="218"/>
      <c r="C108" s="219"/>
      <c r="D108" s="14">
        <f>B108*C108</f>
        <v>0</v>
      </c>
      <c r="F108" s="265"/>
    </row>
    <row r="109" spans="1:6">
      <c r="A109" s="224"/>
      <c r="B109" s="225"/>
      <c r="C109" s="224"/>
      <c r="D109" s="14">
        <f>B109*C109</f>
        <v>0</v>
      </c>
      <c r="F109" s="265"/>
    </row>
    <row r="110" spans="1:6">
      <c r="A110" s="226"/>
      <c r="B110" s="225"/>
      <c r="C110" s="224"/>
      <c r="D110" s="14">
        <f>B110*C110</f>
        <v>0</v>
      </c>
      <c r="F110" s="265"/>
    </row>
    <row r="111" spans="1:6">
      <c r="A111" s="127" t="s">
        <v>10</v>
      </c>
      <c r="B111" s="131"/>
      <c r="C111" s="132"/>
      <c r="D111" s="133">
        <f>SUM(D108:D110)</f>
        <v>0</v>
      </c>
      <c r="F111" s="265"/>
    </row>
    <row r="112" spans="1:6">
      <c r="B112" s="71"/>
      <c r="C112" s="25"/>
      <c r="F112" s="265"/>
    </row>
    <row r="113" spans="1:6">
      <c r="A113" s="87" t="s">
        <v>5</v>
      </c>
      <c r="B113" s="122"/>
      <c r="C113" s="123"/>
      <c r="D113" s="114"/>
      <c r="F113" s="265"/>
    </row>
    <row r="114" spans="1:6">
      <c r="A114" s="224"/>
      <c r="B114" s="218"/>
      <c r="C114" s="219"/>
      <c r="D114" s="14">
        <f>B114*C114</f>
        <v>0</v>
      </c>
      <c r="F114" s="265"/>
    </row>
    <row r="115" spans="1:6">
      <c r="A115" s="224"/>
      <c r="B115" s="225"/>
      <c r="C115" s="224"/>
      <c r="D115" s="14">
        <f>B115*C115</f>
        <v>0</v>
      </c>
      <c r="F115" s="265"/>
    </row>
    <row r="116" spans="1:6">
      <c r="A116" s="227"/>
      <c r="B116" s="228"/>
      <c r="C116" s="224"/>
      <c r="D116" s="14">
        <f>B116*C116</f>
        <v>0</v>
      </c>
      <c r="F116" s="265"/>
    </row>
    <row r="117" spans="1:6">
      <c r="A117" s="127" t="s">
        <v>11</v>
      </c>
      <c r="B117" s="134"/>
      <c r="C117" s="132"/>
      <c r="D117" s="133">
        <f>SUM(D114:D116)</f>
        <v>0</v>
      </c>
      <c r="F117" s="265"/>
    </row>
    <row r="118" spans="1:6">
      <c r="B118" s="67"/>
      <c r="C118" s="25"/>
      <c r="F118" s="265"/>
    </row>
    <row r="119" spans="1:6">
      <c r="A119" s="87" t="s">
        <v>31</v>
      </c>
      <c r="B119" s="124"/>
      <c r="C119" s="123"/>
      <c r="D119" s="114"/>
      <c r="F119" s="265"/>
    </row>
    <row r="120" spans="1:6">
      <c r="A120" s="224"/>
      <c r="B120" s="218"/>
      <c r="C120" s="219"/>
      <c r="D120" s="14">
        <f>B120*C120</f>
        <v>0</v>
      </c>
      <c r="F120" s="265"/>
    </row>
    <row r="121" spans="1:6">
      <c r="A121" s="224"/>
      <c r="B121" s="225"/>
      <c r="C121" s="224"/>
      <c r="D121" s="14">
        <f>B121*C121</f>
        <v>0</v>
      </c>
      <c r="F121" s="265"/>
    </row>
    <row r="122" spans="1:6">
      <c r="A122" s="220"/>
      <c r="B122" s="228"/>
      <c r="C122" s="224"/>
      <c r="D122" s="14">
        <f>B122*C122</f>
        <v>0</v>
      </c>
      <c r="F122" s="265"/>
    </row>
    <row r="123" spans="1:6">
      <c r="A123" s="127" t="s">
        <v>32</v>
      </c>
      <c r="B123" s="134"/>
      <c r="C123" s="132"/>
      <c r="D123" s="133">
        <f>SUM(D120:D122)</f>
        <v>0</v>
      </c>
      <c r="F123" s="265"/>
    </row>
    <row r="124" spans="1:6" s="22" customFormat="1">
      <c r="A124" s="21"/>
      <c r="B124" s="67"/>
      <c r="C124" s="25"/>
      <c r="D124" s="15"/>
      <c r="F124" s="265"/>
    </row>
    <row r="125" spans="1:6" s="22" customFormat="1">
      <c r="A125" s="87" t="s">
        <v>52</v>
      </c>
      <c r="B125" s="124"/>
      <c r="C125" s="123"/>
      <c r="D125" s="114"/>
      <c r="F125" s="265"/>
    </row>
    <row r="126" spans="1:6" s="22" customFormat="1">
      <c r="A126" s="224"/>
      <c r="B126" s="218"/>
      <c r="C126" s="219"/>
      <c r="D126" s="23">
        <f>B126*C126</f>
        <v>0</v>
      </c>
      <c r="F126" s="265"/>
    </row>
    <row r="127" spans="1:6" s="22" customFormat="1">
      <c r="A127" s="224"/>
      <c r="B127" s="225"/>
      <c r="C127" s="224"/>
      <c r="D127" s="23">
        <f>B127*C127</f>
        <v>0</v>
      </c>
      <c r="F127" s="265"/>
    </row>
    <row r="128" spans="1:6" s="22" customFormat="1">
      <c r="A128" s="220"/>
      <c r="B128" s="228"/>
      <c r="C128" s="224"/>
      <c r="D128" s="23">
        <f>B128*C128</f>
        <v>0</v>
      </c>
      <c r="F128" s="265"/>
    </row>
    <row r="129" spans="1:6" s="22" customFormat="1">
      <c r="A129" s="127" t="s">
        <v>53</v>
      </c>
      <c r="B129" s="134"/>
      <c r="C129" s="132"/>
      <c r="D129" s="133">
        <f>SUM(D126:D128)</f>
        <v>0</v>
      </c>
      <c r="F129" s="265"/>
    </row>
    <row r="130" spans="1:6" s="22" customFormat="1">
      <c r="A130" s="21"/>
      <c r="B130" s="67"/>
      <c r="C130" s="25"/>
      <c r="D130" s="15"/>
    </row>
    <row r="132" spans="1:6" ht="25.5" customHeight="1">
      <c r="A132" s="116" t="s">
        <v>34</v>
      </c>
      <c r="B132" s="303" t="s">
        <v>85</v>
      </c>
      <c r="C132" s="304"/>
      <c r="D132" s="304"/>
      <c r="E132" s="92"/>
      <c r="F132" s="92"/>
    </row>
    <row r="133" spans="1:6">
      <c r="A133" s="5" t="s">
        <v>25</v>
      </c>
      <c r="B133" s="5" t="s">
        <v>26</v>
      </c>
      <c r="C133" s="5" t="s">
        <v>37</v>
      </c>
      <c r="D133" s="5" t="s">
        <v>14</v>
      </c>
      <c r="F133" s="21" t="s">
        <v>47</v>
      </c>
    </row>
    <row r="134" spans="1:6">
      <c r="A134" s="87" t="s">
        <v>2</v>
      </c>
      <c r="B134" s="104"/>
      <c r="C134" s="104"/>
      <c r="D134" s="114"/>
      <c r="F134" s="265"/>
    </row>
    <row r="135" spans="1:6">
      <c r="A135" s="229"/>
      <c r="B135" s="230"/>
      <c r="C135" s="229"/>
      <c r="D135" s="23">
        <f>B135*C135</f>
        <v>0</v>
      </c>
      <c r="F135" s="265"/>
    </row>
    <row r="136" spans="1:6">
      <c r="A136" s="229"/>
      <c r="B136" s="230"/>
      <c r="C136" s="229"/>
      <c r="D136" s="23">
        <f t="shared" ref="D136:D137" si="0">B136*C136</f>
        <v>0</v>
      </c>
      <c r="F136" s="265"/>
    </row>
    <row r="137" spans="1:6">
      <c r="A137" s="229"/>
      <c r="B137" s="230"/>
      <c r="C137" s="229"/>
      <c r="D137" s="23">
        <f t="shared" si="0"/>
        <v>0</v>
      </c>
      <c r="E137" s="24"/>
      <c r="F137" s="265"/>
    </row>
    <row r="138" spans="1:6">
      <c r="A138" s="127" t="s">
        <v>9</v>
      </c>
      <c r="B138" s="135"/>
      <c r="C138" s="136"/>
      <c r="D138" s="128">
        <f>SUM(D135:D137)</f>
        <v>0</v>
      </c>
      <c r="F138" s="265"/>
    </row>
    <row r="139" spans="1:6">
      <c r="B139" s="33"/>
      <c r="C139" s="26"/>
      <c r="F139" s="265"/>
    </row>
    <row r="140" spans="1:6">
      <c r="A140" s="87" t="s">
        <v>4</v>
      </c>
      <c r="B140" s="125"/>
      <c r="C140" s="126"/>
      <c r="D140" s="114"/>
      <c r="F140" s="265"/>
    </row>
    <row r="141" spans="1:6">
      <c r="A141" s="220"/>
      <c r="B141" s="230"/>
      <c r="C141" s="229"/>
      <c r="D141" s="14">
        <f>B141*C141</f>
        <v>0</v>
      </c>
      <c r="F141" s="265"/>
    </row>
    <row r="142" spans="1:6">
      <c r="A142" s="220"/>
      <c r="B142" s="230"/>
      <c r="C142" s="229"/>
      <c r="D142" s="14">
        <f>B142*C142</f>
        <v>0</v>
      </c>
      <c r="F142" s="265"/>
    </row>
    <row r="143" spans="1:6">
      <c r="A143" s="220"/>
      <c r="B143" s="230"/>
      <c r="C143" s="229"/>
      <c r="D143" s="14">
        <f>B143*C143</f>
        <v>0</v>
      </c>
      <c r="F143" s="265"/>
    </row>
    <row r="144" spans="1:6">
      <c r="A144" s="127" t="s">
        <v>10</v>
      </c>
      <c r="B144" s="135"/>
      <c r="C144" s="136"/>
      <c r="D144" s="128">
        <f>SUM(D141:D143)</f>
        <v>0</v>
      </c>
      <c r="F144" s="265"/>
    </row>
    <row r="145" spans="1:6">
      <c r="B145" s="33"/>
      <c r="C145" s="26"/>
      <c r="F145" s="265"/>
    </row>
    <row r="146" spans="1:6">
      <c r="A146" s="87" t="s">
        <v>5</v>
      </c>
      <c r="B146" s="125"/>
      <c r="C146" s="126"/>
      <c r="D146" s="114"/>
      <c r="F146" s="265"/>
    </row>
    <row r="147" spans="1:6">
      <c r="A147" s="220"/>
      <c r="B147" s="230"/>
      <c r="C147" s="229"/>
      <c r="D147" s="14">
        <f>B147*C147</f>
        <v>0</v>
      </c>
      <c r="F147" s="265"/>
    </row>
    <row r="148" spans="1:6">
      <c r="A148" s="220"/>
      <c r="B148" s="230"/>
      <c r="C148" s="229"/>
      <c r="D148" s="14">
        <f>B148*C148</f>
        <v>0</v>
      </c>
      <c r="F148" s="265"/>
    </row>
    <row r="149" spans="1:6">
      <c r="A149" s="220"/>
      <c r="B149" s="230"/>
      <c r="C149" s="229"/>
      <c r="D149" s="14">
        <f>B149*C149</f>
        <v>0</v>
      </c>
      <c r="F149" s="265"/>
    </row>
    <row r="150" spans="1:6">
      <c r="A150" s="127" t="s">
        <v>11</v>
      </c>
      <c r="B150" s="135"/>
      <c r="C150" s="136"/>
      <c r="D150" s="128">
        <f>SUM(D147:D149)</f>
        <v>0</v>
      </c>
      <c r="F150" s="265"/>
    </row>
    <row r="151" spans="1:6">
      <c r="B151" s="33"/>
      <c r="C151" s="26"/>
      <c r="F151" s="265"/>
    </row>
    <row r="152" spans="1:6">
      <c r="A152" s="87" t="s">
        <v>31</v>
      </c>
      <c r="B152" s="125"/>
      <c r="C152" s="126"/>
      <c r="D152" s="114"/>
      <c r="F152" s="265"/>
    </row>
    <row r="153" spans="1:6">
      <c r="A153" s="220"/>
      <c r="B153" s="230"/>
      <c r="C153" s="229"/>
      <c r="D153" s="14">
        <f>B153*C153</f>
        <v>0</v>
      </c>
      <c r="F153" s="265"/>
    </row>
    <row r="154" spans="1:6">
      <c r="A154" s="220"/>
      <c r="B154" s="230"/>
      <c r="C154" s="229"/>
      <c r="D154" s="14">
        <f>B154*C154</f>
        <v>0</v>
      </c>
      <c r="F154" s="265"/>
    </row>
    <row r="155" spans="1:6">
      <c r="A155" s="220"/>
      <c r="B155" s="230"/>
      <c r="C155" s="229"/>
      <c r="D155" s="14">
        <f>B155*C155</f>
        <v>0</v>
      </c>
      <c r="F155" s="265"/>
    </row>
    <row r="156" spans="1:6">
      <c r="A156" s="127" t="s">
        <v>32</v>
      </c>
      <c r="B156" s="135"/>
      <c r="C156" s="136"/>
      <c r="D156" s="128">
        <f>SUM(D153:D155)</f>
        <v>0</v>
      </c>
      <c r="F156" s="265"/>
    </row>
    <row r="157" spans="1:6">
      <c r="F157" s="265"/>
    </row>
    <row r="158" spans="1:6">
      <c r="A158" s="87" t="s">
        <v>52</v>
      </c>
      <c r="B158" s="125"/>
      <c r="C158" s="126"/>
      <c r="D158" s="114"/>
      <c r="F158" s="265"/>
    </row>
    <row r="159" spans="1:6">
      <c r="A159" s="220"/>
      <c r="B159" s="230"/>
      <c r="C159" s="229"/>
      <c r="D159" s="23">
        <f>B159*C159</f>
        <v>0</v>
      </c>
      <c r="F159" s="265"/>
    </row>
    <row r="160" spans="1:6">
      <c r="A160" s="220"/>
      <c r="B160" s="230"/>
      <c r="C160" s="229"/>
      <c r="D160" s="23">
        <f>B160*C160</f>
        <v>0</v>
      </c>
      <c r="F160" s="265"/>
    </row>
    <row r="161" spans="1:7">
      <c r="A161" s="220"/>
      <c r="B161" s="230"/>
      <c r="C161" s="229"/>
      <c r="D161" s="23">
        <f>B161*C161</f>
        <v>0</v>
      </c>
      <c r="F161" s="265"/>
    </row>
    <row r="162" spans="1:7">
      <c r="A162" s="127" t="s">
        <v>53</v>
      </c>
      <c r="B162" s="135"/>
      <c r="C162" s="136"/>
      <c r="D162" s="128">
        <f>SUM(D159:D161)</f>
        <v>0</v>
      </c>
      <c r="F162" s="265"/>
    </row>
    <row r="164" spans="1:7">
      <c r="A164" s="90" t="s">
        <v>36</v>
      </c>
      <c r="B164" s="92"/>
      <c r="C164" s="92"/>
      <c r="D164" s="92"/>
      <c r="E164" s="92"/>
      <c r="F164" s="92"/>
    </row>
    <row r="165" spans="1:7">
      <c r="A165" s="5" t="s">
        <v>25</v>
      </c>
      <c r="B165" s="5" t="s">
        <v>68</v>
      </c>
      <c r="C165" s="5" t="s">
        <v>69</v>
      </c>
      <c r="D165" s="5" t="s">
        <v>14</v>
      </c>
      <c r="E165" s="16" t="s">
        <v>38</v>
      </c>
      <c r="F165" s="16" t="s">
        <v>47</v>
      </c>
      <c r="G165" s="16"/>
    </row>
    <row r="166" spans="1:7" ht="38.25">
      <c r="A166" s="87" t="s">
        <v>2</v>
      </c>
      <c r="B166" s="104"/>
      <c r="C166" s="104"/>
      <c r="D166" s="114"/>
      <c r="E166" s="119" t="s">
        <v>54</v>
      </c>
      <c r="F166" s="282"/>
      <c r="G166" s="16"/>
    </row>
    <row r="167" spans="1:7">
      <c r="A167" s="231" t="s">
        <v>39</v>
      </c>
      <c r="B167" s="218"/>
      <c r="C167" s="220"/>
      <c r="D167" s="14">
        <f>B167+C167</f>
        <v>0</v>
      </c>
      <c r="E167" s="18">
        <f>IF(D167&gt;25000, D167-25000,0)</f>
        <v>0</v>
      </c>
      <c r="F167" s="265"/>
    </row>
    <row r="168" spans="1:7">
      <c r="A168" s="231" t="s">
        <v>40</v>
      </c>
      <c r="B168" s="218"/>
      <c r="C168" s="220"/>
      <c r="D168" s="23">
        <f t="shared" ref="D168:D169" si="1">B168+C168</f>
        <v>0</v>
      </c>
      <c r="E168" s="18">
        <f>IF(D168&gt;25000, D168-25000,0)</f>
        <v>0</v>
      </c>
      <c r="F168" s="265"/>
    </row>
    <row r="169" spans="1:7">
      <c r="A169" s="231" t="s">
        <v>41</v>
      </c>
      <c r="B169" s="218"/>
      <c r="C169" s="220"/>
      <c r="D169" s="23">
        <f t="shared" si="1"/>
        <v>0</v>
      </c>
      <c r="E169" s="18">
        <f>IF(D169&gt;25000, D169-25000,0)</f>
        <v>0</v>
      </c>
      <c r="F169" s="265"/>
    </row>
    <row r="170" spans="1:7">
      <c r="A170" s="127" t="s">
        <v>9</v>
      </c>
      <c r="B170" s="128">
        <f t="shared" ref="B170:C170" si="2">SUM(B167:B169)</f>
        <v>0</v>
      </c>
      <c r="C170" s="128">
        <f t="shared" si="2"/>
        <v>0</v>
      </c>
      <c r="D170" s="128">
        <f>SUM(D167:D169)</f>
        <v>0</v>
      </c>
      <c r="E170" s="130">
        <f>SUM(E167:E169)</f>
        <v>0</v>
      </c>
      <c r="F170" s="265"/>
    </row>
    <row r="171" spans="1:7">
      <c r="A171" s="5"/>
      <c r="B171" s="17"/>
      <c r="C171" s="21"/>
      <c r="D171" s="5"/>
      <c r="E171" s="18"/>
      <c r="F171" s="265"/>
    </row>
    <row r="172" spans="1:7">
      <c r="A172" s="87" t="s">
        <v>4</v>
      </c>
      <c r="B172" s="117"/>
      <c r="C172" s="117"/>
      <c r="D172" s="114"/>
      <c r="E172" s="120"/>
      <c r="F172" s="265"/>
    </row>
    <row r="173" spans="1:7">
      <c r="A173" s="231" t="str">
        <f>A167</f>
        <v>Subaward Org 1</v>
      </c>
      <c r="B173" s="218"/>
      <c r="C173" s="219"/>
      <c r="D173" s="23">
        <f t="shared" ref="D173:D175" si="3">B173+C173</f>
        <v>0</v>
      </c>
      <c r="E173" s="18">
        <f>IF((D167+D173)&gt;25000, (D167+D173-E167-25000),0)</f>
        <v>0</v>
      </c>
      <c r="F173" s="265"/>
    </row>
    <row r="174" spans="1:7">
      <c r="A174" s="231" t="str">
        <f>A168</f>
        <v>Subaward Org 2</v>
      </c>
      <c r="B174" s="218"/>
      <c r="C174" s="219"/>
      <c r="D174" s="23">
        <f t="shared" si="3"/>
        <v>0</v>
      </c>
      <c r="E174" s="18">
        <f>IF((D168+D174)&gt;25000, (D168+D174-E168-25000),0)</f>
        <v>0</v>
      </c>
      <c r="F174" s="265"/>
    </row>
    <row r="175" spans="1:7">
      <c r="A175" s="231" t="str">
        <f>A169</f>
        <v>Subaward Org 3</v>
      </c>
      <c r="B175" s="218"/>
      <c r="C175" s="219"/>
      <c r="D175" s="23">
        <f t="shared" si="3"/>
        <v>0</v>
      </c>
      <c r="E175" s="18">
        <f>IF((D169+D175)&gt;25000, (D169+D175-E169-25000),0)</f>
        <v>0</v>
      </c>
      <c r="F175" s="265"/>
    </row>
    <row r="176" spans="1:7">
      <c r="A176" s="283" t="s">
        <v>10</v>
      </c>
      <c r="B176" s="284">
        <f t="shared" ref="B176:C176" si="4">SUM(B173:B175)</f>
        <v>0</v>
      </c>
      <c r="C176" s="284">
        <f t="shared" si="4"/>
        <v>0</v>
      </c>
      <c r="D176" s="128">
        <f>SUM(D173:D175)</f>
        <v>0</v>
      </c>
      <c r="E176" s="130">
        <f>SUM(E173:E175)</f>
        <v>0</v>
      </c>
      <c r="F176" s="265"/>
    </row>
    <row r="177" spans="1:6">
      <c r="B177" s="17"/>
      <c r="C177" s="17"/>
      <c r="D177" s="14"/>
      <c r="E177" s="18"/>
      <c r="F177" s="265"/>
    </row>
    <row r="178" spans="1:6">
      <c r="A178" s="87" t="s">
        <v>5</v>
      </c>
      <c r="B178" s="117"/>
      <c r="C178" s="117"/>
      <c r="D178" s="114"/>
      <c r="E178" s="120"/>
      <c r="F178" s="265"/>
    </row>
    <row r="179" spans="1:6">
      <c r="A179" s="221" t="str">
        <f>A173</f>
        <v>Subaward Org 1</v>
      </c>
      <c r="B179" s="218"/>
      <c r="C179" s="219"/>
      <c r="D179" s="23">
        <f t="shared" ref="D179:D181" si="5">B179+C179</f>
        <v>0</v>
      </c>
      <c r="E179" s="18">
        <f>IF((D167+D173+D179)&gt;25000, (D167+D173+D179-E173-E167-25000),0)</f>
        <v>0</v>
      </c>
      <c r="F179" s="265"/>
    </row>
    <row r="180" spans="1:6">
      <c r="A180" s="221" t="str">
        <f>A174</f>
        <v>Subaward Org 2</v>
      </c>
      <c r="B180" s="218"/>
      <c r="C180" s="219"/>
      <c r="D180" s="23">
        <f t="shared" si="5"/>
        <v>0</v>
      </c>
      <c r="E180" s="18">
        <f>IF((D168+D174+D180)&gt;25000, (D168+D174+D180-E174-E168-25000),0)</f>
        <v>0</v>
      </c>
      <c r="F180" s="265"/>
    </row>
    <row r="181" spans="1:6">
      <c r="A181" s="221" t="str">
        <f>A175</f>
        <v>Subaward Org 3</v>
      </c>
      <c r="B181" s="218"/>
      <c r="C181" s="219"/>
      <c r="D181" s="23">
        <f t="shared" si="5"/>
        <v>0</v>
      </c>
      <c r="E181" s="18">
        <f>IF((D169+D175+D181)&gt;25000, (D169+D175+D181-E175-E169-25000),0)</f>
        <v>0</v>
      </c>
      <c r="F181" s="265"/>
    </row>
    <row r="182" spans="1:6">
      <c r="A182" s="127" t="s">
        <v>11</v>
      </c>
      <c r="B182" s="128">
        <f t="shared" ref="B182:C182" si="6">SUM(B179:B181)</f>
        <v>0</v>
      </c>
      <c r="C182" s="128">
        <f t="shared" si="6"/>
        <v>0</v>
      </c>
      <c r="D182" s="128">
        <f>SUM(D179:D181)</f>
        <v>0</v>
      </c>
      <c r="E182" s="130">
        <f>SUM(E179:E181)</f>
        <v>0</v>
      </c>
      <c r="F182" s="265"/>
    </row>
    <row r="183" spans="1:6">
      <c r="C183" s="14"/>
      <c r="D183" s="14"/>
      <c r="E183" s="18"/>
      <c r="F183" s="265"/>
    </row>
    <row r="184" spans="1:6">
      <c r="A184" s="87" t="s">
        <v>31</v>
      </c>
      <c r="B184" s="89"/>
      <c r="C184" s="114"/>
      <c r="D184" s="114"/>
      <c r="E184" s="120"/>
      <c r="F184" s="265"/>
    </row>
    <row r="185" spans="1:6">
      <c r="A185" s="221" t="str">
        <f>A179</f>
        <v>Subaward Org 1</v>
      </c>
      <c r="B185" s="218"/>
      <c r="C185" s="219"/>
      <c r="D185" s="23">
        <f t="shared" ref="D185:D187" si="7">B185+C185</f>
        <v>0</v>
      </c>
      <c r="E185" s="18">
        <f>IF((D167+D173+D179+D185)&gt;25000, (D167+D173+D179+D185-E167-E173-E179-25000),0)</f>
        <v>0</v>
      </c>
      <c r="F185" s="265"/>
    </row>
    <row r="186" spans="1:6">
      <c r="A186" s="221" t="str">
        <f>A180</f>
        <v>Subaward Org 2</v>
      </c>
      <c r="B186" s="218"/>
      <c r="C186" s="219"/>
      <c r="D186" s="23">
        <f t="shared" si="7"/>
        <v>0</v>
      </c>
      <c r="E186" s="18">
        <f t="shared" ref="E186:E187" si="8">IF((D168+D174+D180+D186)&gt;25000, (D168+D174+D180+D186-E168-E174-E180-25000),0)</f>
        <v>0</v>
      </c>
      <c r="F186" s="265"/>
    </row>
    <row r="187" spans="1:6">
      <c r="A187" s="221" t="str">
        <f>A181</f>
        <v>Subaward Org 3</v>
      </c>
      <c r="B187" s="218"/>
      <c r="C187" s="219"/>
      <c r="D187" s="23">
        <f t="shared" si="7"/>
        <v>0</v>
      </c>
      <c r="E187" s="18">
        <f t="shared" si="8"/>
        <v>0</v>
      </c>
      <c r="F187" s="265"/>
    </row>
    <row r="188" spans="1:6">
      <c r="A188" s="127" t="s">
        <v>32</v>
      </c>
      <c r="B188" s="128">
        <f t="shared" ref="B188:C188" si="9">SUM(B185:B187)</f>
        <v>0</v>
      </c>
      <c r="C188" s="128">
        <f t="shared" si="9"/>
        <v>0</v>
      </c>
      <c r="D188" s="128">
        <f>SUM(D185:D187)</f>
        <v>0</v>
      </c>
      <c r="E188" s="130">
        <f>SUM(E185:E187)</f>
        <v>0</v>
      </c>
      <c r="F188" s="265"/>
    </row>
    <row r="189" spans="1:6" s="22" customFormat="1">
      <c r="A189" s="21"/>
      <c r="D189" s="17"/>
      <c r="E189" s="19"/>
      <c r="F189" s="265"/>
    </row>
    <row r="190" spans="1:6" s="22" customFormat="1">
      <c r="A190" s="87" t="s">
        <v>52</v>
      </c>
      <c r="B190" s="89"/>
      <c r="C190" s="114"/>
      <c r="D190" s="114"/>
      <c r="E190" s="120"/>
      <c r="F190" s="265"/>
    </row>
    <row r="191" spans="1:6" s="22" customFormat="1">
      <c r="A191" s="221" t="str">
        <f>A185</f>
        <v>Subaward Org 1</v>
      </c>
      <c r="B191" s="218"/>
      <c r="C191" s="219"/>
      <c r="D191" s="23">
        <f t="shared" ref="D191:D193" si="10">B191+C191</f>
        <v>0</v>
      </c>
      <c r="E191" s="18">
        <f>IF((D167+D173+D179+D185+D191)&gt;25000, (D167+D173+D179+D185+D191-E167-E173-E179-E185-25000),0)</f>
        <v>0</v>
      </c>
      <c r="F191" s="265"/>
    </row>
    <row r="192" spans="1:6" s="22" customFormat="1">
      <c r="A192" s="221" t="str">
        <f>A186</f>
        <v>Subaward Org 2</v>
      </c>
      <c r="B192" s="218"/>
      <c r="C192" s="219"/>
      <c r="D192" s="23">
        <f t="shared" si="10"/>
        <v>0</v>
      </c>
      <c r="E192" s="18">
        <f t="shared" ref="E192:E193" si="11">IF((D168+D174+D180+D186+D192)&gt;25000, (D168+D174+D180+D186+D192-E168-E174-E180-E186-25000),0)</f>
        <v>0</v>
      </c>
      <c r="F192" s="265"/>
    </row>
    <row r="193" spans="1:6" s="22" customFormat="1">
      <c r="A193" s="221" t="str">
        <f>A187</f>
        <v>Subaward Org 3</v>
      </c>
      <c r="B193" s="218"/>
      <c r="C193" s="219"/>
      <c r="D193" s="23">
        <f t="shared" si="10"/>
        <v>0</v>
      </c>
      <c r="E193" s="18">
        <f t="shared" si="11"/>
        <v>0</v>
      </c>
      <c r="F193" s="265"/>
    </row>
    <row r="194" spans="1:6" s="22" customFormat="1">
      <c r="A194" s="127" t="s">
        <v>53</v>
      </c>
      <c r="B194" s="128">
        <f t="shared" ref="B194:C194" si="12">SUM(B191:B193)</f>
        <v>0</v>
      </c>
      <c r="C194" s="128">
        <f t="shared" si="12"/>
        <v>0</v>
      </c>
      <c r="D194" s="128">
        <f>SUM(D191:D193)</f>
        <v>0</v>
      </c>
      <c r="E194" s="130">
        <f>SUM(E191:E193)</f>
        <v>0</v>
      </c>
      <c r="F194" s="265"/>
    </row>
    <row r="195" spans="1:6">
      <c r="C195" s="14"/>
      <c r="D195" s="14"/>
    </row>
  </sheetData>
  <sheetProtection algorithmName="SHA-512" hashValue="lem4o1s6apYD43swVMnVI2KQP0M4S9H2M6jrh3yajUyB2d4Jjzsfglo0N186EGOPYzCcbXNghH6w75vVPradTA==" saltValue="xaTdCrzyGvgE+bdQzQ+ZMQ==" spinCount="100000" sheet="1" selectLockedCells="1"/>
  <mergeCells count="2">
    <mergeCell ref="B132:D132"/>
    <mergeCell ref="A1:F1"/>
  </mergeCells>
  <phoneticPr fontId="0" type="noConversion"/>
  <pageMargins left="0.75" right="0.75" top="1" bottom="1" header="0.5" footer="0.5"/>
  <pageSetup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 Budget</vt:lpstr>
      <vt:lpstr>KSU Faculty</vt:lpstr>
      <vt:lpstr>KSU Other Personnel</vt:lpstr>
      <vt:lpstr>Other</vt:lpstr>
      <vt:lpstr>'KSU Faculty'!Print_Area</vt:lpstr>
    </vt:vector>
  </TitlesOfParts>
  <Company>Kennesaw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cellio12</dc:creator>
  <cp:lastModifiedBy>Kimberly Hunt</cp:lastModifiedBy>
  <cp:lastPrinted>2012-05-09T18:41:21Z</cp:lastPrinted>
  <dcterms:created xsi:type="dcterms:W3CDTF">2004-06-14T21:06:55Z</dcterms:created>
  <dcterms:modified xsi:type="dcterms:W3CDTF">2021-06-29T17:15:01Z</dcterms:modified>
</cp:coreProperties>
</file>