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I:\sponprg\Templates\Budgets\Current\"/>
    </mc:Choice>
  </mc:AlternateContent>
  <xr:revisionPtr revIDLastSave="0" documentId="13_ncr:1_{D95A9266-0B27-4EF9-A5CA-4128DF52D09C}" xr6:coauthVersionLast="45" xr6:coauthVersionMax="45" xr10:uidLastSave="{00000000-0000-0000-0000-000000000000}"/>
  <bookViews>
    <workbookView xWindow="-90" yWindow="-90" windowWidth="19380" windowHeight="10380" tabRatio="782" xr2:uid="{00000000-000D-0000-FFFF-FFFF00000000}"/>
  </bookViews>
  <sheets>
    <sheet name="Summary Budget" sheetId="5" r:id="rId1"/>
    <sheet name="KSU Faculty" sheetId="1" r:id="rId2"/>
    <sheet name="KSU Other Personnel" sheetId="2" r:id="rId3"/>
    <sheet name="Other" sheetId="7" r:id="rId4"/>
    <sheet name="Notes on Calculating Salary" sheetId="9" r:id="rId5"/>
  </sheets>
  <definedNames>
    <definedName name="_xlnm.Print_Area" localSheetId="1">'KSU Faculty'!$A$1:$R$30</definedName>
    <definedName name="_xlnm.Print_Area" localSheetId="2">'KSU Other Personnel'!$A$3:$I$30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3" i="7" l="1"/>
  <c r="E102" i="7"/>
  <c r="E101" i="7"/>
  <c r="E97" i="7"/>
  <c r="E96" i="7"/>
  <c r="E95" i="7"/>
  <c r="E10" i="1"/>
  <c r="C19" i="1"/>
  <c r="E19" i="1"/>
  <c r="C28" i="1"/>
  <c r="E28" i="1"/>
  <c r="K28" i="1"/>
  <c r="L28" i="1"/>
  <c r="M28" i="1"/>
  <c r="E9" i="1"/>
  <c r="C18" i="1"/>
  <c r="E18" i="1"/>
  <c r="C27" i="1"/>
  <c r="E27" i="1"/>
  <c r="K27" i="1"/>
  <c r="L27" i="1"/>
  <c r="M27" i="1"/>
  <c r="E8" i="1"/>
  <c r="C17" i="1"/>
  <c r="E17" i="1"/>
  <c r="C26" i="1"/>
  <c r="E26" i="1"/>
  <c r="K26" i="1"/>
  <c r="L26" i="1"/>
  <c r="M26" i="1"/>
  <c r="E7" i="1"/>
  <c r="C16" i="1"/>
  <c r="E16" i="1"/>
  <c r="C25" i="1"/>
  <c r="E25" i="1"/>
  <c r="K25" i="1"/>
  <c r="L25" i="1"/>
  <c r="M25" i="1"/>
  <c r="E6" i="1"/>
  <c r="C15" i="1"/>
  <c r="E15" i="1"/>
  <c r="C24" i="1"/>
  <c r="E24" i="1"/>
  <c r="K24" i="1"/>
  <c r="L24" i="1"/>
  <c r="M24" i="1"/>
  <c r="E5" i="1"/>
  <c r="C14" i="1"/>
  <c r="E14" i="1"/>
  <c r="C23" i="1"/>
  <c r="E23" i="1"/>
  <c r="K23" i="1"/>
  <c r="L23" i="1"/>
  <c r="M23" i="1"/>
  <c r="K19" i="1"/>
  <c r="L19" i="1"/>
  <c r="M19" i="1"/>
  <c r="K18" i="1"/>
  <c r="L18" i="1"/>
  <c r="M18" i="1"/>
  <c r="K17" i="1"/>
  <c r="L17" i="1"/>
  <c r="M17" i="1"/>
  <c r="K16" i="1"/>
  <c r="L16" i="1"/>
  <c r="M16" i="1"/>
  <c r="K15" i="1"/>
  <c r="L15" i="1"/>
  <c r="M15" i="1"/>
  <c r="K14" i="1"/>
  <c r="L14" i="1"/>
  <c r="M14" i="1"/>
  <c r="K10" i="1"/>
  <c r="L10" i="1"/>
  <c r="M10" i="1"/>
  <c r="K9" i="1"/>
  <c r="L9" i="1"/>
  <c r="M9" i="1"/>
  <c r="K8" i="1"/>
  <c r="L8" i="1"/>
  <c r="M8" i="1"/>
  <c r="K7" i="1"/>
  <c r="L7" i="1"/>
  <c r="M7" i="1"/>
  <c r="K6" i="1"/>
  <c r="L6" i="1"/>
  <c r="M6" i="1"/>
  <c r="K5" i="1"/>
  <c r="L5" i="1"/>
  <c r="M5" i="1"/>
  <c r="F27" i="2"/>
  <c r="H27" i="2"/>
  <c r="F26" i="2"/>
  <c r="H26" i="2"/>
  <c r="F18" i="2"/>
  <c r="H18" i="2"/>
  <c r="F17" i="2"/>
  <c r="H17" i="2"/>
  <c r="F9" i="2"/>
  <c r="H9" i="2"/>
  <c r="F8" i="2"/>
  <c r="H8" i="2"/>
  <c r="H24" i="1"/>
  <c r="I24" i="1"/>
  <c r="H25" i="1"/>
  <c r="I25" i="1"/>
  <c r="H26" i="1"/>
  <c r="I26" i="1"/>
  <c r="H27" i="1"/>
  <c r="I27" i="1"/>
  <c r="H28" i="1"/>
  <c r="I28" i="1"/>
  <c r="H23" i="1"/>
  <c r="I23" i="1"/>
  <c r="H19" i="1"/>
  <c r="I19" i="1"/>
  <c r="H15" i="1"/>
  <c r="I15" i="1"/>
  <c r="H16" i="1"/>
  <c r="I16" i="1"/>
  <c r="H17" i="1"/>
  <c r="I17" i="1"/>
  <c r="H18" i="1"/>
  <c r="I18" i="1"/>
  <c r="H14" i="1"/>
  <c r="I14" i="1"/>
  <c r="H6" i="1"/>
  <c r="I6" i="1"/>
  <c r="H7" i="1"/>
  <c r="I7" i="1"/>
  <c r="H8" i="1"/>
  <c r="I8" i="1"/>
  <c r="H9" i="1"/>
  <c r="I9" i="1"/>
  <c r="H10" i="1"/>
  <c r="I10" i="1"/>
  <c r="H5" i="1"/>
  <c r="I5" i="1"/>
  <c r="D47" i="7"/>
  <c r="D48" i="7"/>
  <c r="D49" i="7"/>
  <c r="D50" i="7"/>
  <c r="D53" i="7"/>
  <c r="D54" i="7"/>
  <c r="D55" i="7"/>
  <c r="D56" i="7"/>
  <c r="D59" i="7"/>
  <c r="D60" i="7"/>
  <c r="D61" i="7"/>
  <c r="D62" i="7"/>
  <c r="F25" i="2"/>
  <c r="F16" i="2"/>
  <c r="F7" i="2"/>
  <c r="D89" i="7"/>
  <c r="E89" i="7"/>
  <c r="D95" i="7"/>
  <c r="D101" i="7"/>
  <c r="D90" i="7"/>
  <c r="E90" i="7"/>
  <c r="D96" i="7"/>
  <c r="D102" i="7"/>
  <c r="D91" i="7"/>
  <c r="E91" i="7"/>
  <c r="D97" i="7"/>
  <c r="D103" i="7"/>
  <c r="I29" i="1"/>
  <c r="I11" i="1"/>
  <c r="A28" i="1"/>
  <c r="A19" i="1"/>
  <c r="A27" i="1"/>
  <c r="A18" i="1"/>
  <c r="A26" i="1"/>
  <c r="A17" i="1"/>
  <c r="A25" i="1"/>
  <c r="A16" i="1"/>
  <c r="A24" i="1"/>
  <c r="A15" i="1"/>
  <c r="A23" i="1"/>
  <c r="A14" i="1"/>
  <c r="N14" i="1"/>
  <c r="N15" i="1"/>
  <c r="N16" i="1"/>
  <c r="N17" i="1"/>
  <c r="N18" i="1"/>
  <c r="N19" i="1"/>
  <c r="N20" i="1"/>
  <c r="F14" i="2"/>
  <c r="F15" i="2"/>
  <c r="F20" i="2"/>
  <c r="Q20" i="1"/>
  <c r="C5" i="5"/>
  <c r="O14" i="1"/>
  <c r="O15" i="1"/>
  <c r="O16" i="1"/>
  <c r="O17" i="1"/>
  <c r="O18" i="1"/>
  <c r="O19" i="1"/>
  <c r="O20" i="1"/>
  <c r="H20" i="2"/>
  <c r="R20" i="1"/>
  <c r="C6" i="5"/>
  <c r="D32" i="7"/>
  <c r="D33" i="7"/>
  <c r="D34" i="7"/>
  <c r="D35" i="7"/>
  <c r="C8" i="5"/>
  <c r="D11" i="7"/>
  <c r="D12" i="7"/>
  <c r="D13" i="7"/>
  <c r="D14" i="7"/>
  <c r="C9" i="5"/>
  <c r="D116" i="7"/>
  <c r="D117" i="7"/>
  <c r="D118" i="7"/>
  <c r="D119" i="7"/>
  <c r="C10" i="5"/>
  <c r="D98" i="7"/>
  <c r="C11" i="5"/>
  <c r="D74" i="7"/>
  <c r="D75" i="7"/>
  <c r="D76" i="7"/>
  <c r="D77" i="7"/>
  <c r="C12" i="5"/>
  <c r="C7" i="5"/>
  <c r="C13" i="5"/>
  <c r="E98" i="7"/>
  <c r="C14" i="5"/>
  <c r="C15" i="5"/>
  <c r="N23" i="1"/>
  <c r="N24" i="1"/>
  <c r="N25" i="1"/>
  <c r="N26" i="1"/>
  <c r="N27" i="1"/>
  <c r="N28" i="1"/>
  <c r="N29" i="1"/>
  <c r="F23" i="2"/>
  <c r="F24" i="2"/>
  <c r="F29" i="2"/>
  <c r="Q29" i="1"/>
  <c r="D5" i="5"/>
  <c r="O23" i="1"/>
  <c r="O24" i="1"/>
  <c r="O25" i="1"/>
  <c r="O26" i="1"/>
  <c r="O27" i="1"/>
  <c r="O28" i="1"/>
  <c r="O29" i="1"/>
  <c r="H29" i="2"/>
  <c r="R29" i="1"/>
  <c r="D6" i="5"/>
  <c r="D38" i="7"/>
  <c r="D39" i="7"/>
  <c r="D40" i="7"/>
  <c r="D41" i="7"/>
  <c r="D8" i="5"/>
  <c r="D17" i="7"/>
  <c r="D18" i="7"/>
  <c r="D19" i="7"/>
  <c r="D20" i="7"/>
  <c r="D9" i="5"/>
  <c r="D122" i="7"/>
  <c r="D123" i="7"/>
  <c r="D124" i="7"/>
  <c r="D125" i="7"/>
  <c r="D10" i="5"/>
  <c r="D104" i="7"/>
  <c r="D11" i="5"/>
  <c r="D80" i="7"/>
  <c r="D81" i="7"/>
  <c r="D82" i="7"/>
  <c r="D83" i="7"/>
  <c r="D12" i="5"/>
  <c r="D7" i="5"/>
  <c r="D13" i="5"/>
  <c r="E104" i="7"/>
  <c r="D14" i="5"/>
  <c r="D15" i="5"/>
  <c r="F5" i="2"/>
  <c r="F6" i="2"/>
  <c r="F11" i="2"/>
  <c r="N5" i="1"/>
  <c r="N6" i="1"/>
  <c r="N7" i="1"/>
  <c r="N8" i="1"/>
  <c r="N9" i="1"/>
  <c r="N10" i="1"/>
  <c r="N11" i="1"/>
  <c r="Q11" i="1"/>
  <c r="B5" i="5"/>
  <c r="O5" i="1"/>
  <c r="O6" i="1"/>
  <c r="O7" i="1"/>
  <c r="O8" i="1"/>
  <c r="O9" i="1"/>
  <c r="O10" i="1"/>
  <c r="O11" i="1"/>
  <c r="H11" i="2"/>
  <c r="R11" i="1"/>
  <c r="B6" i="5"/>
  <c r="D26" i="7"/>
  <c r="D27" i="7"/>
  <c r="D28" i="7"/>
  <c r="D29" i="7"/>
  <c r="B8" i="5"/>
  <c r="D4" i="7"/>
  <c r="D5" i="7"/>
  <c r="D6" i="7"/>
  <c r="D7" i="7"/>
  <c r="D8" i="7"/>
  <c r="B9" i="5"/>
  <c r="D110" i="7"/>
  <c r="D111" i="7"/>
  <c r="D112" i="7"/>
  <c r="D113" i="7"/>
  <c r="B10" i="5"/>
  <c r="D92" i="7"/>
  <c r="B11" i="5"/>
  <c r="D68" i="7"/>
  <c r="D69" i="7"/>
  <c r="D70" i="7"/>
  <c r="D71" i="7"/>
  <c r="B12" i="5"/>
  <c r="B7" i="5"/>
  <c r="B13" i="5"/>
  <c r="E92" i="7"/>
  <c r="B14" i="5"/>
  <c r="B15" i="5"/>
  <c r="E15" i="5"/>
  <c r="I29" i="2"/>
  <c r="E14" i="5"/>
  <c r="E18" i="5"/>
  <c r="C18" i="5"/>
  <c r="B18" i="5"/>
  <c r="A97" i="7"/>
  <c r="A103" i="7"/>
  <c r="A96" i="7"/>
  <c r="A102" i="7"/>
  <c r="A95" i="7"/>
  <c r="A101" i="7"/>
  <c r="E13" i="5"/>
  <c r="E12" i="5"/>
  <c r="E11" i="5"/>
  <c r="E10" i="5"/>
  <c r="E9" i="5"/>
  <c r="E8" i="5"/>
  <c r="E7" i="5"/>
  <c r="E6" i="5"/>
  <c r="E5" i="5"/>
  <c r="D18" i="5"/>
  <c r="F6" i="1"/>
  <c r="F7" i="1"/>
  <c r="F8" i="1"/>
  <c r="F9" i="1"/>
  <c r="F10" i="1"/>
  <c r="F14" i="1"/>
  <c r="F15" i="1"/>
  <c r="F16" i="1"/>
  <c r="F17" i="1"/>
  <c r="F18" i="1"/>
  <c r="F19" i="1"/>
  <c r="F23" i="1"/>
  <c r="F24" i="1"/>
  <c r="F25" i="1"/>
  <c r="F26" i="1"/>
  <c r="F27" i="1"/>
  <c r="F28" i="1"/>
  <c r="F5" i="1"/>
  <c r="I20" i="2"/>
  <c r="I11" i="2"/>
  <c r="C27" i="5"/>
  <c r="C24" i="5"/>
  <c r="H11" i="1"/>
  <c r="H29" i="1"/>
  <c r="H20" i="1"/>
  <c r="L11" i="1"/>
  <c r="M20" i="1"/>
  <c r="L20" i="1"/>
  <c r="M11" i="1"/>
  <c r="L29" i="1"/>
  <c r="I20" i="1"/>
  <c r="M29" i="1"/>
  <c r="E24" i="5"/>
  <c r="C29" i="5"/>
  <c r="E23" i="5"/>
  <c r="E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Millsaps</author>
  </authors>
  <commentList>
    <comment ref="A107" authorId="0" shapeId="0" xr:uid="{00000000-0006-0000-0300-000002000000}">
      <text>
        <r>
          <rPr>
            <sz val="9"/>
            <color indexed="81"/>
            <rFont val="Arial"/>
            <family val="2"/>
          </rPr>
          <t>Equipment must cost $5,000 or more per unit and have a life expectancy over 1 year.</t>
        </r>
      </text>
    </comment>
  </commentList>
</comments>
</file>

<file path=xl/sharedStrings.xml><?xml version="1.0" encoding="utf-8"?>
<sst xmlns="http://schemas.openxmlformats.org/spreadsheetml/2006/main" count="189" uniqueCount="102">
  <si>
    <t>Base Salary</t>
  </si>
  <si>
    <t>COL</t>
  </si>
  <si>
    <t>COL Base</t>
  </si>
  <si>
    <t>Salary</t>
  </si>
  <si>
    <t>Year One</t>
  </si>
  <si>
    <t>Name</t>
  </si>
  <si>
    <t>Year Two</t>
  </si>
  <si>
    <t>Year Three</t>
  </si>
  <si>
    <t>Sum. Sal.</t>
  </si>
  <si>
    <t>Total Sal.</t>
  </si>
  <si>
    <t>Tot.Fringe</t>
  </si>
  <si>
    <t>Total Year One</t>
  </si>
  <si>
    <t>Total Year Two</t>
  </si>
  <si>
    <t>Total Year Three</t>
  </si>
  <si>
    <t>Hourly Rate</t>
  </si>
  <si>
    <t>Hours/week</t>
  </si>
  <si>
    <t>Weeks/year</t>
  </si>
  <si>
    <t>Total</t>
  </si>
  <si>
    <t>TRAVEL</t>
  </si>
  <si>
    <t>Fringe</t>
  </si>
  <si>
    <t>Budget</t>
  </si>
  <si>
    <t>Year 1</t>
  </si>
  <si>
    <t>Year 2</t>
  </si>
  <si>
    <t>Year 3</t>
  </si>
  <si>
    <t>TOTAL (Summary)</t>
  </si>
  <si>
    <t>% Sum.</t>
  </si>
  <si>
    <t>1. Personnel</t>
  </si>
  <si>
    <t>2. Fringe Benefits</t>
  </si>
  <si>
    <t>4. Travel</t>
  </si>
  <si>
    <t>(Direct and Indirect)</t>
  </si>
  <si>
    <t>Item</t>
  </si>
  <si>
    <t>Unit Cost</t>
  </si>
  <si>
    <t>OTHER COSTS</t>
  </si>
  <si>
    <t>CONSULTANT FEES</t>
  </si>
  <si>
    <t>Total One</t>
  </si>
  <si>
    <t>EQUIPMENT</t>
  </si>
  <si>
    <t>8. Other Costs</t>
  </si>
  <si>
    <t>6. Equipment</t>
  </si>
  <si>
    <t>3. Consultants</t>
  </si>
  <si>
    <t>7. Subawards</t>
  </si>
  <si>
    <t>SUBAWARDS</t>
  </si>
  <si>
    <t xml:space="preserve">If subaward &gt; $25,000 </t>
  </si>
  <si>
    <t>Subaward Org 1</t>
  </si>
  <si>
    <t>Subaward Org 2</t>
  </si>
  <si>
    <t>Subaward Org 3</t>
  </si>
  <si>
    <t>Faculty 2</t>
  </si>
  <si>
    <t>Faculty 3</t>
  </si>
  <si>
    <t>Faculty 4</t>
  </si>
  <si>
    <t>Faculty 5</t>
  </si>
  <si>
    <t>Faculty 6</t>
  </si>
  <si>
    <t>Total KSU Faculty and</t>
  </si>
  <si>
    <t>KSU Other Personnel</t>
  </si>
  <si>
    <t>Indirects</t>
  </si>
  <si>
    <t>KSU</t>
  </si>
  <si>
    <t>VP Operations</t>
  </si>
  <si>
    <t>VP Research</t>
  </si>
  <si>
    <t>KSURSF</t>
  </si>
  <si>
    <t>Dean of PI's College*</t>
  </si>
  <si>
    <t>*If a proposal involves faculty from multiple colleges, deans may negotiate the distribution of this portion.</t>
  </si>
  <si>
    <t>Notes</t>
  </si>
  <si>
    <t>Summer Months</t>
  </si>
  <si>
    <t>AY or CY Months</t>
  </si>
  <si>
    <t>Indirect Cost Base</t>
  </si>
  <si>
    <t>GRA on Stipend*</t>
  </si>
  <si>
    <t>This amount will be subtracted from IDC base:</t>
  </si>
  <si>
    <t>Type A, C, or P in this box:</t>
  </si>
  <si>
    <t xml:space="preserve">Summer salary is only for faculty on academic year contracts. </t>
  </si>
  <si>
    <t>A</t>
  </si>
  <si>
    <t>MATERIALS AND SUPPLIES</t>
  </si>
  <si>
    <t>KSU NON-FACULTY PERSONNEL</t>
  </si>
  <si>
    <t>Note: most federal sponsors will require you to show foreign and domestic travel separately.</t>
  </si>
  <si>
    <t>Fringes</t>
  </si>
  <si>
    <t>KSU Faculty</t>
  </si>
  <si>
    <t>Other (non-student status)</t>
  </si>
  <si>
    <t>Number People</t>
  </si>
  <si>
    <t>Total Salary</t>
  </si>
  <si>
    <t>For Stipends: Enter rate per semester in Column B, number of semesters in column C.</t>
  </si>
  <si>
    <t>N</t>
  </si>
  <si>
    <t>Full Time? Y or N</t>
  </si>
  <si>
    <t>*Please do not edit the Summary Page</t>
  </si>
  <si>
    <t>Indirect Costs*</t>
  </si>
  <si>
    <t xml:space="preserve">Total Project Costs </t>
  </si>
  <si>
    <t>5. Materials and Supplies</t>
  </si>
  <si>
    <t>Undergrad Student Assistant</t>
  </si>
  <si>
    <t>Graduate Student Assistant</t>
  </si>
  <si>
    <t>NOTES:</t>
  </si>
  <si>
    <t>Total Direct Costs</t>
  </si>
  <si>
    <t>Rate</t>
  </si>
  <si>
    <t># Units</t>
  </si>
  <si>
    <t>IDC rate</t>
  </si>
  <si>
    <t>Faculty 1</t>
  </si>
  <si>
    <t>Tier I GRA: 6-10 hrs/week</t>
  </si>
  <si>
    <t>Tier II GRA: 11-15 hrs/week</t>
  </si>
  <si>
    <t>Tier III GRA: 16-20 hrs/week</t>
  </si>
  <si>
    <t>CSM GRA</t>
  </si>
  <si>
    <t>Percent Effort</t>
  </si>
  <si>
    <t>Proposed Project Period:</t>
  </si>
  <si>
    <t>Enter start/end dates here</t>
  </si>
  <si>
    <t>Key: A= Academic Year, C=Calendar Year, P = Part-time</t>
  </si>
  <si>
    <r>
      <rPr>
        <b/>
        <sz val="10"/>
        <color rgb="FFFF0000"/>
        <rFont val="Arial"/>
        <family val="2"/>
      </rPr>
      <t>ACADEMIC AND CALENDAR YEAR SALARY:</t>
    </r>
    <r>
      <rPr>
        <b/>
        <sz val="10"/>
        <rFont val="Arial"/>
        <family val="2"/>
      </rPr>
      <t xml:space="preserve"> Per the faculty handbook, a typical semester-long three-credit course represents 10% of faculty effort for the academic year. For 12-month faculty, a course would represent 7.5% of effort for a full calendar year. In both cases, one course release is equivalent to 0.9 person month. Effort can be budgeted per course release at 10% (7.5%) or as a varying percent corresponding to the effort expended, not tied to a course release and as small as 1% and as much as 99%.  </t>
    </r>
  </si>
  <si>
    <r>
      <rPr>
        <b/>
        <sz val="10"/>
        <color rgb="FFFF0000"/>
        <rFont val="Arial"/>
        <family val="2"/>
      </rPr>
      <t>SUMMER SALARY:</t>
    </r>
    <r>
      <rPr>
        <b/>
        <sz val="10"/>
        <rFont val="Arial"/>
        <family val="2"/>
      </rPr>
      <t xml:space="preserve"> Per BOR regulations, nine-month faculty can earn up to 33.33% of the immediately preceding AY salary during the summer (the three months when they are not under contract). </t>
    </r>
  </si>
  <si>
    <t>*Enter the indirect amount. The formula is already written using federally negotiated rate, which is 35.5% of  total direct costs. If using a reduced rate, usually 8-10%, edit the value shown below in blue in cell B21. See OR if there are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</si>
</sst>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"/>
    <numFmt numFmtId="167" formatCode="#,##0.000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Moderne"/>
      <family val="2"/>
    </font>
    <font>
      <sz val="10"/>
      <name val="Moderne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color theme="4"/>
      <name val="Moderne"/>
    </font>
    <font>
      <b/>
      <i/>
      <sz val="10"/>
      <color theme="4"/>
      <name val="Arial"/>
      <family val="2"/>
    </font>
    <font>
      <i/>
      <sz val="10"/>
      <color rgb="FFC00000"/>
      <name val="Arial"/>
      <family val="2"/>
    </font>
    <font>
      <i/>
      <u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0"/>
      <color theme="8" tint="-0.24997711111789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color indexed="8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55">
    <xf numFmtId="0" fontId="0" fillId="0" borderId="0" xfId="0"/>
    <xf numFmtId="164" fontId="0" fillId="0" borderId="0" xfId="0" applyNumberFormat="1"/>
    <xf numFmtId="9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2" fillId="0" borderId="0" xfId="0" applyNumberFormat="1" applyFont="1"/>
    <xf numFmtId="9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0" xfId="0" applyFont="1" applyAlignment="1"/>
    <xf numFmtId="44" fontId="7" fillId="0" borderId="0" xfId="0" applyNumberFormat="1" applyFont="1" applyAlignment="1">
      <alignment horizontal="left"/>
    </xf>
    <xf numFmtId="44" fontId="7" fillId="0" borderId="0" xfId="0" applyNumberFormat="1" applyFont="1"/>
    <xf numFmtId="4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/>
    <xf numFmtId="9" fontId="7" fillId="0" borderId="0" xfId="0" applyNumberFormat="1" applyFont="1" applyBorder="1" applyAlignment="1">
      <alignment horizontal="right"/>
    </xf>
    <xf numFmtId="165" fontId="11" fillId="0" borderId="0" xfId="0" applyNumberFormat="1" applyFont="1"/>
    <xf numFmtId="164" fontId="0" fillId="0" borderId="0" xfId="0" applyNumberFormat="1"/>
    <xf numFmtId="0" fontId="3" fillId="0" borderId="0" xfId="0" applyFont="1"/>
    <xf numFmtId="0" fontId="0" fillId="0" borderId="0" xfId="0"/>
    <xf numFmtId="0" fontId="7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4" fontId="0" fillId="0" borderId="0" xfId="0" applyNumberFormat="1"/>
    <xf numFmtId="10" fontId="0" fillId="0" borderId="0" xfId="0" applyNumberFormat="1"/>
    <xf numFmtId="10" fontId="7" fillId="0" borderId="0" xfId="0" applyNumberFormat="1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44" fontId="2" fillId="0" borderId="2" xfId="0" applyNumberFormat="1" applyFont="1" applyBorder="1" applyAlignment="1" applyProtection="1">
      <alignment horizontal="left"/>
    </xf>
    <xf numFmtId="44" fontId="2" fillId="0" borderId="2" xfId="0" applyNumberFormat="1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center" wrapText="1"/>
    </xf>
    <xf numFmtId="5" fontId="7" fillId="0" borderId="2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left"/>
    </xf>
    <xf numFmtId="44" fontId="7" fillId="0" borderId="4" xfId="0" applyNumberFormat="1" applyFont="1" applyBorder="1" applyProtection="1"/>
    <xf numFmtId="44" fontId="1" fillId="0" borderId="4" xfId="0" applyNumberFormat="1" applyFont="1" applyBorder="1" applyProtection="1"/>
    <xf numFmtId="44" fontId="7" fillId="0" borderId="5" xfId="0" applyNumberFormat="1" applyFont="1" applyBorder="1" applyProtection="1"/>
    <xf numFmtId="44" fontId="1" fillId="0" borderId="6" xfId="0" applyNumberFormat="1" applyFont="1" applyBorder="1" applyAlignment="1" applyProtection="1">
      <alignment horizontal="left"/>
    </xf>
    <xf numFmtId="44" fontId="1" fillId="0" borderId="0" xfId="0" applyNumberFormat="1" applyFont="1" applyBorder="1" applyProtection="1"/>
    <xf numFmtId="44" fontId="7" fillId="0" borderId="0" xfId="0" applyNumberFormat="1" applyFont="1" applyBorder="1" applyProtection="1"/>
    <xf numFmtId="44" fontId="7" fillId="0" borderId="7" xfId="0" applyNumberFormat="1" applyFont="1" applyBorder="1" applyProtection="1"/>
    <xf numFmtId="44" fontId="1" fillId="0" borderId="7" xfId="0" applyNumberFormat="1" applyFont="1" applyBorder="1" applyProtection="1"/>
    <xf numFmtId="44" fontId="7" fillId="0" borderId="6" xfId="0" applyNumberFormat="1" applyFont="1" applyBorder="1" applyAlignment="1" applyProtection="1">
      <alignment horizontal="left"/>
    </xf>
    <xf numFmtId="44" fontId="7" fillId="0" borderId="8" xfId="0" applyNumberFormat="1" applyFont="1" applyBorder="1" applyAlignment="1" applyProtection="1">
      <alignment horizontal="left"/>
    </xf>
    <xf numFmtId="44" fontId="1" fillId="0" borderId="1" xfId="0" applyNumberFormat="1" applyFont="1" applyBorder="1" applyProtection="1"/>
    <xf numFmtId="44" fontId="7" fillId="0" borderId="1" xfId="0" applyNumberFormat="1" applyFont="1" applyBorder="1" applyProtection="1"/>
    <xf numFmtId="44" fontId="7" fillId="0" borderId="9" xfId="0" applyNumberFormat="1" applyFont="1" applyBorder="1" applyProtection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>
      <alignment horizontal="center" wrapText="1"/>
    </xf>
    <xf numFmtId="10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6" fontId="3" fillId="0" borderId="0" xfId="0" applyNumberFormat="1" applyFont="1"/>
    <xf numFmtId="0" fontId="0" fillId="0" borderId="0" xfId="0" applyNumberFormat="1" applyAlignment="1"/>
    <xf numFmtId="0" fontId="3" fillId="0" borderId="0" xfId="0" applyNumberFormat="1" applyFont="1" applyAlignment="1"/>
    <xf numFmtId="164" fontId="8" fillId="0" borderId="0" xfId="0" applyNumberFormat="1" applyFont="1"/>
    <xf numFmtId="164" fontId="16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44" fontId="2" fillId="3" borderId="0" xfId="0" applyNumberFormat="1" applyFont="1" applyFill="1" applyAlignment="1">
      <alignment horizontal="left"/>
    </xf>
    <xf numFmtId="44" fontId="7" fillId="3" borderId="0" xfId="0" applyNumberFormat="1" applyFont="1" applyFill="1" applyAlignment="1">
      <alignment horizontal="left"/>
    </xf>
    <xf numFmtId="44" fontId="10" fillId="0" borderId="0" xfId="0" applyNumberFormat="1" applyFont="1" applyAlignment="1" applyProtection="1">
      <alignment horizontal="right"/>
    </xf>
    <xf numFmtId="10" fontId="9" fillId="0" borderId="0" xfId="0" applyNumberFormat="1" applyFont="1" applyAlignment="1" applyProtection="1">
      <alignment horizontal="center"/>
    </xf>
    <xf numFmtId="44" fontId="7" fillId="0" borderId="0" xfId="0" applyNumberFormat="1" applyFont="1" applyProtection="1"/>
    <xf numFmtId="0" fontId="6" fillId="0" borderId="0" xfId="0" applyFont="1" applyProtection="1"/>
    <xf numFmtId="44" fontId="1" fillId="0" borderId="0" xfId="0" applyNumberFormat="1" applyFont="1" applyAlignment="1" applyProtection="1">
      <alignment horizontal="left"/>
    </xf>
    <xf numFmtId="44" fontId="7" fillId="0" borderId="0" xfId="0" applyNumberFormat="1" applyFont="1" applyAlignment="1" applyProtection="1">
      <alignment horizontal="left"/>
    </xf>
    <xf numFmtId="0" fontId="1" fillId="0" borderId="0" xfId="0" applyFont="1"/>
    <xf numFmtId="0" fontId="22" fillId="0" borderId="0" xfId="17" applyAlignment="1">
      <alignment horizontal="left" vertical="center" wrapText="1" indent="1"/>
    </xf>
    <xf numFmtId="0" fontId="1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5" fillId="0" borderId="0" xfId="0" applyFont="1"/>
    <xf numFmtId="0" fontId="2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0" fillId="4" borderId="0" xfId="0" applyFill="1"/>
    <xf numFmtId="0" fontId="2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3" applyFont="1" applyAlignment="1">
      <alignment wrapText="1"/>
    </xf>
    <xf numFmtId="0" fontId="3" fillId="0" borderId="0" xfId="4" applyFont="1" applyAlignment="1">
      <alignment wrapText="1"/>
    </xf>
    <xf numFmtId="0" fontId="3" fillId="0" borderId="0" xfId="5" applyFont="1" applyAlignment="1">
      <alignment wrapText="1"/>
    </xf>
    <xf numFmtId="0" fontId="3" fillId="0" borderId="0" xfId="6" applyFont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0" fontId="0" fillId="0" borderId="7" xfId="0" applyBorder="1"/>
    <xf numFmtId="164" fontId="0" fillId="0" borderId="7" xfId="0" applyNumberFormat="1" applyBorder="1"/>
    <xf numFmtId="164" fontId="2" fillId="0" borderId="7" xfId="0" applyNumberFormat="1" applyFont="1" applyBorder="1"/>
    <xf numFmtId="3" fontId="2" fillId="0" borderId="7" xfId="0" applyNumberFormat="1" applyFont="1" applyBorder="1"/>
    <xf numFmtId="0" fontId="17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6" fontId="0" fillId="0" borderId="7" xfId="0" applyNumberFormat="1" applyBorder="1"/>
    <xf numFmtId="0" fontId="2" fillId="0" borderId="10" xfId="0" applyFont="1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3" fontId="2" fillId="0" borderId="10" xfId="0" applyNumberFormat="1" applyFont="1" applyBorder="1"/>
    <xf numFmtId="3" fontId="2" fillId="0" borderId="11" xfId="0" applyNumberFormat="1" applyFont="1" applyBorder="1"/>
    <xf numFmtId="4" fontId="0" fillId="0" borderId="10" xfId="0" applyNumberFormat="1" applyBorder="1"/>
    <xf numFmtId="10" fontId="1" fillId="0" borderId="1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0" fontId="3" fillId="4" borderId="0" xfId="0" applyNumberFormat="1" applyFont="1" applyFill="1" applyBorder="1" applyAlignment="1">
      <alignment horizontal="center"/>
    </xf>
    <xf numFmtId="0" fontId="2" fillId="4" borderId="0" xfId="0" applyFont="1" applyFill="1"/>
    <xf numFmtId="164" fontId="0" fillId="4" borderId="0" xfId="0" applyNumberFormat="1" applyFill="1"/>
    <xf numFmtId="0" fontId="0" fillId="4" borderId="7" xfId="0" applyFill="1" applyBorder="1"/>
    <xf numFmtId="2" fontId="7" fillId="4" borderId="0" xfId="0" applyNumberFormat="1" applyFont="1" applyFill="1" applyBorder="1" applyAlignment="1">
      <alignment horizontal="center"/>
    </xf>
    <xf numFmtId="10" fontId="7" fillId="4" borderId="0" xfId="0" applyNumberFormat="1" applyFont="1" applyFill="1" applyBorder="1" applyAlignment="1">
      <alignment horizontal="center"/>
    </xf>
    <xf numFmtId="4" fontId="0" fillId="4" borderId="0" xfId="0" applyNumberFormat="1" applyFill="1"/>
    <xf numFmtId="10" fontId="1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64" fontId="0" fillId="4" borderId="7" xfId="0" applyNumberFormat="1" applyFill="1" applyBorder="1"/>
    <xf numFmtId="3" fontId="0" fillId="4" borderId="0" xfId="0" applyNumberFormat="1" applyFill="1"/>
    <xf numFmtId="164" fontId="2" fillId="0" borderId="10" xfId="0" applyNumberFormat="1" applyFont="1" applyBorder="1"/>
    <xf numFmtId="9" fontId="2" fillId="0" borderId="10" xfId="0" applyNumberFormat="1" applyFont="1" applyBorder="1"/>
    <xf numFmtId="164" fontId="2" fillId="0" borderId="11" xfId="0" applyNumberFormat="1" applyFont="1" applyBorder="1"/>
    <xf numFmtId="10" fontId="17" fillId="0" borderId="0" xfId="0" applyNumberFormat="1" applyFont="1" applyFill="1" applyBorder="1" applyAlignment="1">
      <alignment horizontal="left"/>
    </xf>
    <xf numFmtId="164" fontId="8" fillId="4" borderId="0" xfId="0" applyNumberFormat="1" applyFont="1" applyFill="1"/>
    <xf numFmtId="0" fontId="3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3" fillId="4" borderId="0" xfId="0" applyFont="1" applyFill="1"/>
    <xf numFmtId="0" fontId="14" fillId="4" borderId="0" xfId="0" applyFont="1" applyFill="1" applyAlignment="1">
      <alignment horizontal="center"/>
    </xf>
    <xf numFmtId="0" fontId="0" fillId="4" borderId="0" xfId="0" applyNumberFormat="1" applyFill="1" applyAlignment="1"/>
    <xf numFmtId="164" fontId="2" fillId="4" borderId="0" xfId="0" applyNumberFormat="1" applyFont="1" applyFill="1"/>
    <xf numFmtId="164" fontId="16" fillId="4" borderId="0" xfId="0" applyNumberFormat="1" applyFont="1" applyFill="1" applyAlignment="1">
      <alignment horizontal="center"/>
    </xf>
    <xf numFmtId="164" fontId="8" fillId="0" borderId="10" xfId="0" applyNumberFormat="1" applyFont="1" applyBorder="1"/>
    <xf numFmtId="164" fontId="20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0" xfId="0" applyNumberFormat="1" applyFill="1" applyAlignment="1"/>
    <xf numFmtId="0" fontId="25" fillId="0" borderId="0" xfId="0" applyFont="1"/>
    <xf numFmtId="164" fontId="0" fillId="2" borderId="0" xfId="0" applyNumberFormat="1" applyFill="1"/>
    <xf numFmtId="165" fontId="11" fillId="4" borderId="0" xfId="0" applyNumberFormat="1" applyFont="1" applyFill="1"/>
    <xf numFmtId="0" fontId="12" fillId="4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165" fontId="13" fillId="0" borderId="10" xfId="0" applyNumberFormat="1" applyFont="1" applyBorder="1"/>
    <xf numFmtId="0" fontId="0" fillId="0" borderId="0" xfId="0" applyNumberFormat="1" applyFont="1" applyFill="1" applyAlignment="1"/>
    <xf numFmtId="0" fontId="0" fillId="0" borderId="0" xfId="0" applyNumberFormat="1" applyFont="1" applyAlignment="1"/>
    <xf numFmtId="44" fontId="2" fillId="0" borderId="2" xfId="0" applyNumberFormat="1" applyFont="1" applyBorder="1" applyAlignment="1" applyProtection="1">
      <alignment horizontal="right"/>
    </xf>
    <xf numFmtId="44" fontId="2" fillId="5" borderId="2" xfId="0" applyNumberFormat="1" applyFont="1" applyFill="1" applyBorder="1" applyAlignment="1" applyProtection="1">
      <alignment horizontal="left"/>
    </xf>
    <xf numFmtId="5" fontId="7" fillId="5" borderId="2" xfId="0" applyNumberFormat="1" applyFont="1" applyFill="1" applyBorder="1" applyAlignment="1" applyProtection="1">
      <alignment horizontal="center"/>
    </xf>
    <xf numFmtId="44" fontId="2" fillId="5" borderId="2" xfId="0" applyNumberFormat="1" applyFont="1" applyFill="1" applyBorder="1" applyAlignment="1" applyProtection="1">
      <alignment horizontal="right" wrapText="1"/>
    </xf>
    <xf numFmtId="44" fontId="2" fillId="5" borderId="2" xfId="0" applyNumberFormat="1" applyFont="1" applyFill="1" applyBorder="1" applyAlignment="1" applyProtection="1">
      <alignment horizontal="right"/>
    </xf>
    <xf numFmtId="0" fontId="8" fillId="6" borderId="0" xfId="0" applyFont="1" applyFill="1"/>
    <xf numFmtId="0" fontId="0" fillId="6" borderId="0" xfId="0" applyFill="1"/>
    <xf numFmtId="0" fontId="14" fillId="6" borderId="0" xfId="0" applyFont="1" applyFill="1" applyAlignment="1">
      <alignment horizontal="center"/>
    </xf>
    <xf numFmtId="0" fontId="2" fillId="6" borderId="0" xfId="0" applyFont="1" applyFill="1"/>
    <xf numFmtId="164" fontId="0" fillId="6" borderId="0" xfId="0" applyNumberFormat="1" applyFill="1"/>
    <xf numFmtId="10" fontId="0" fillId="6" borderId="0" xfId="0" applyNumberFormat="1" applyFill="1"/>
    <xf numFmtId="0" fontId="26" fillId="6" borderId="0" xfId="0" applyFont="1" applyFill="1"/>
    <xf numFmtId="0" fontId="27" fillId="6" borderId="0" xfId="0" applyFont="1" applyFill="1" applyAlignment="1">
      <alignment wrapText="1"/>
    </xf>
    <xf numFmtId="5" fontId="2" fillId="5" borderId="2" xfId="0" applyNumberFormat="1" applyFont="1" applyFill="1" applyBorder="1" applyAlignment="1" applyProtection="1">
      <alignment horizontal="center"/>
    </xf>
    <xf numFmtId="5" fontId="2" fillId="5" borderId="2" xfId="1" applyNumberFormat="1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7" borderId="2" xfId="17" applyFont="1" applyFill="1" applyBorder="1" applyAlignment="1">
      <alignment horizontal="right" vertical="center" wrapText="1"/>
    </xf>
    <xf numFmtId="6" fontId="2" fillId="7" borderId="2" xfId="0" applyNumberFormat="1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6" fontId="2" fillId="8" borderId="2" xfId="0" applyNumberFormat="1" applyFont="1" applyFill="1" applyBorder="1" applyAlignment="1">
      <alignment horizontal="right"/>
    </xf>
    <xf numFmtId="0" fontId="2" fillId="9" borderId="2" xfId="0" applyFont="1" applyFill="1" applyBorder="1" applyAlignment="1">
      <alignment horizontal="right"/>
    </xf>
    <xf numFmtId="6" fontId="2" fillId="9" borderId="2" xfId="0" applyNumberFormat="1" applyFont="1" applyFill="1" applyBorder="1" applyAlignment="1">
      <alignment horizontal="right"/>
    </xf>
    <xf numFmtId="0" fontId="2" fillId="10" borderId="2" xfId="0" applyFont="1" applyFill="1" applyBorder="1" applyAlignment="1">
      <alignment horizontal="right"/>
    </xf>
    <xf numFmtId="6" fontId="2" fillId="10" borderId="2" xfId="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7" fillId="0" borderId="0" xfId="0" applyFont="1" applyAlignment="1"/>
    <xf numFmtId="44" fontId="24" fillId="0" borderId="0" xfId="0" applyNumberFormat="1" applyFont="1" applyBorder="1" applyAlignment="1"/>
    <xf numFmtId="0" fontId="25" fillId="0" borderId="0" xfId="0" applyFont="1" applyAlignment="1"/>
    <xf numFmtId="0" fontId="8" fillId="6" borderId="0" xfId="0" applyFont="1" applyFill="1" applyAlignment="1"/>
    <xf numFmtId="0" fontId="8" fillId="6" borderId="0" xfId="0" applyFont="1" applyFill="1" applyAlignment="1">
      <alignment horizontal="right"/>
    </xf>
    <xf numFmtId="0" fontId="26" fillId="6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5" fontId="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4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5" fontId="26" fillId="6" borderId="0" xfId="0" applyNumberFormat="1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165" fontId="3" fillId="0" borderId="0" xfId="3" applyNumberFormat="1" applyFont="1" applyAlignment="1">
      <alignment horizontal="right"/>
    </xf>
    <xf numFmtId="0" fontId="3" fillId="0" borderId="0" xfId="3" applyFont="1" applyAlignment="1">
      <alignment horizontal="right"/>
    </xf>
    <xf numFmtId="165" fontId="3" fillId="0" borderId="10" xfId="3" applyNumberFormat="1" applyFont="1" applyBorder="1" applyAlignment="1">
      <alignment horizontal="right"/>
    </xf>
    <xf numFmtId="0" fontId="3" fillId="0" borderId="10" xfId="3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3" fillId="4" borderId="0" xfId="3" applyNumberFormat="1" applyFont="1" applyFill="1" applyAlignment="1">
      <alignment horizontal="right"/>
    </xf>
    <xf numFmtId="0" fontId="3" fillId="4" borderId="0" xfId="3" applyFont="1" applyFill="1" applyAlignment="1">
      <alignment horizontal="right"/>
    </xf>
    <xf numFmtId="167" fontId="3" fillId="0" borderId="0" xfId="3" applyNumberFormat="1" applyFont="1" applyAlignment="1">
      <alignment horizontal="right"/>
    </xf>
    <xf numFmtId="167" fontId="3" fillId="0" borderId="0" xfId="3" applyNumberFormat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3" fillId="6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4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3" fillId="0" borderId="0" xfId="6" applyNumberFormat="1" applyFont="1" applyAlignment="1">
      <alignment horizontal="right"/>
    </xf>
    <xf numFmtId="0" fontId="3" fillId="0" borderId="0" xfId="6" applyFont="1" applyAlignment="1">
      <alignment horizontal="right"/>
    </xf>
    <xf numFmtId="165" fontId="3" fillId="0" borderId="10" xfId="6" applyNumberFormat="1" applyFont="1" applyBorder="1" applyAlignment="1">
      <alignment horizontal="right"/>
    </xf>
    <xf numFmtId="0" fontId="3" fillId="0" borderId="10" xfId="6" applyFont="1" applyBorder="1" applyAlignment="1">
      <alignment horizontal="right"/>
    </xf>
    <xf numFmtId="165" fontId="3" fillId="4" borderId="0" xfId="6" applyNumberFormat="1" applyFont="1" applyFill="1" applyAlignment="1">
      <alignment horizontal="right"/>
    </xf>
    <xf numFmtId="0" fontId="3" fillId="4" borderId="0" xfId="6" applyFont="1" applyFill="1" applyAlignment="1">
      <alignment horizontal="right"/>
    </xf>
    <xf numFmtId="10" fontId="3" fillId="0" borderId="1" xfId="0" applyNumberFormat="1" applyFont="1" applyBorder="1" applyAlignment="1">
      <alignment horizontal="center" wrapText="1"/>
    </xf>
    <xf numFmtId="44" fontId="8" fillId="0" borderId="1" xfId="0" applyNumberFormat="1" applyFont="1" applyBorder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4" fontId="3" fillId="0" borderId="12" xfId="0" applyNumberFormat="1" applyFont="1" applyBorder="1" applyAlignment="1" applyProtection="1">
      <alignment horizontal="left"/>
      <protection locked="0"/>
    </xf>
    <xf numFmtId="44" fontId="3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4" fontId="2" fillId="0" borderId="0" xfId="0" applyNumberFormat="1" applyFont="1" applyAlignment="1">
      <alignment horizontal="left" wrapText="1"/>
    </xf>
    <xf numFmtId="44" fontId="10" fillId="0" borderId="14" xfId="0" applyNumberFormat="1" applyFont="1" applyBorder="1" applyAlignment="1">
      <alignment horizontal="right"/>
    </xf>
    <xf numFmtId="10" fontId="9" fillId="0" borderId="15" xfId="0" applyNumberFormat="1" applyFont="1" applyBorder="1" applyAlignment="1" applyProtection="1">
      <alignment horizontal="center"/>
      <protection locked="0"/>
    </xf>
  </cellXfs>
  <cellStyles count="40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  <cellStyle name="Normal 2" xfId="2" xr:uid="{00000000-0005-0000-0000-000022000000}"/>
    <cellStyle name="Normal 3" xfId="3" xr:uid="{00000000-0005-0000-0000-000023000000}"/>
    <cellStyle name="Normal 4" xfId="4" xr:uid="{00000000-0005-0000-0000-000024000000}"/>
    <cellStyle name="Normal 5" xfId="5" xr:uid="{00000000-0005-0000-0000-000025000000}"/>
    <cellStyle name="Normal 6" xfId="6" xr:uid="{00000000-0005-0000-0000-000026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279400</xdr:colOff>
      <xdr:row>62</xdr:row>
      <xdr:rowOff>19050</xdr:rowOff>
    </xdr:to>
    <xdr:pic>
      <xdr:nvPicPr>
        <xdr:cNvPr id="2" name="Picture 1" descr="How Course Releases Equate to Person Months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34400" cy="946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topLeftCell="A11" workbookViewId="0">
      <selection activeCell="A21" sqref="A21"/>
    </sheetView>
  </sheetViews>
  <sheetFormatPr defaultColWidth="8.86328125" defaultRowHeight="13"/>
  <cols>
    <col min="1" max="1" width="25.86328125" style="20" customWidth="1"/>
    <col min="2" max="2" width="20.6796875" style="20" customWidth="1"/>
    <col min="3" max="7" width="20.6796875" style="21" customWidth="1"/>
    <col min="8" max="12" width="8.86328125" style="70"/>
    <col min="13" max="16384" width="8.86328125" style="17"/>
  </cols>
  <sheetData>
    <row r="1" spans="1:13" s="16" customFormat="1">
      <c r="A1" s="194" t="s">
        <v>79</v>
      </c>
      <c r="B1" s="194"/>
      <c r="C1" s="195"/>
      <c r="D1" s="195"/>
      <c r="E1" s="195"/>
      <c r="F1" s="195"/>
      <c r="G1" s="195"/>
      <c r="H1" s="66"/>
      <c r="I1" s="66"/>
      <c r="J1" s="67"/>
      <c r="K1" s="67"/>
      <c r="L1" s="67"/>
      <c r="M1" s="15"/>
    </row>
    <row r="2" spans="1:13" s="16" customFormat="1" ht="15.5">
      <c r="A2" s="245" t="s">
        <v>20</v>
      </c>
      <c r="B2" s="245"/>
      <c r="C2" s="245"/>
      <c r="D2" s="245"/>
      <c r="E2" s="245"/>
      <c r="F2" s="193"/>
      <c r="G2" s="193"/>
      <c r="H2" s="66"/>
      <c r="I2" s="66"/>
      <c r="J2" s="67"/>
      <c r="K2" s="67"/>
      <c r="L2" s="67"/>
      <c r="M2" s="15"/>
    </row>
    <row r="3" spans="1:13" s="16" customFormat="1" ht="16.25" thickBot="1">
      <c r="A3" s="244" t="s">
        <v>96</v>
      </c>
      <c r="B3" s="246" t="s">
        <v>97</v>
      </c>
      <c r="C3" s="247"/>
      <c r="D3" s="241"/>
      <c r="E3" s="241"/>
      <c r="F3" s="193"/>
      <c r="G3" s="193"/>
      <c r="H3" s="66"/>
      <c r="I3" s="66"/>
      <c r="J3" s="67"/>
      <c r="K3" s="67"/>
      <c r="L3" s="67"/>
      <c r="M3" s="15"/>
    </row>
    <row r="4" spans="1:13" s="18" customFormat="1">
      <c r="A4" s="47"/>
      <c r="B4" s="48" t="s">
        <v>21</v>
      </c>
      <c r="C4" s="48" t="s">
        <v>22</v>
      </c>
      <c r="D4" s="49" t="s">
        <v>23</v>
      </c>
      <c r="E4" s="48" t="s">
        <v>24</v>
      </c>
      <c r="F4" s="68"/>
      <c r="G4" s="68"/>
      <c r="H4" s="69"/>
      <c r="I4" s="69"/>
      <c r="J4" s="69"/>
      <c r="K4" s="19"/>
    </row>
    <row r="5" spans="1:13" ht="24" customHeight="1">
      <c r="A5" s="169" t="s">
        <v>26</v>
      </c>
      <c r="B5" s="170">
        <f>'KSU Faculty'!Q11</f>
        <v>0</v>
      </c>
      <c r="C5" s="170">
        <f>'KSU Faculty'!Q20</f>
        <v>0</v>
      </c>
      <c r="D5" s="170">
        <f>'KSU Faculty'!Q29</f>
        <v>0</v>
      </c>
      <c r="E5" s="170">
        <f t="shared" ref="E5:E15" si="0">SUM(B5:D5)</f>
        <v>0</v>
      </c>
      <c r="F5" s="70"/>
      <c r="G5" s="70"/>
      <c r="K5" s="17"/>
      <c r="L5" s="17"/>
    </row>
    <row r="6" spans="1:13" ht="24" customHeight="1">
      <c r="A6" s="47" t="s">
        <v>27</v>
      </c>
      <c r="B6" s="50">
        <f>'KSU Faculty'!R11</f>
        <v>0</v>
      </c>
      <c r="C6" s="50">
        <f>'KSU Faculty'!R20</f>
        <v>0</v>
      </c>
      <c r="D6" s="50">
        <f>'KSU Faculty'!R29</f>
        <v>0</v>
      </c>
      <c r="E6" s="50">
        <f t="shared" si="0"/>
        <v>0</v>
      </c>
      <c r="F6" s="70"/>
      <c r="G6" s="70"/>
      <c r="K6" s="17"/>
      <c r="L6" s="17"/>
    </row>
    <row r="7" spans="1:13" ht="24" customHeight="1">
      <c r="A7" s="169" t="s">
        <v>38</v>
      </c>
      <c r="B7" s="170">
        <f>Other!D50</f>
        <v>0</v>
      </c>
      <c r="C7" s="170">
        <f>Other!D56</f>
        <v>0</v>
      </c>
      <c r="D7" s="170">
        <f>Other!D62</f>
        <v>0</v>
      </c>
      <c r="E7" s="170">
        <f t="shared" si="0"/>
        <v>0</v>
      </c>
      <c r="F7" s="70"/>
      <c r="G7" s="70"/>
      <c r="K7" s="17"/>
      <c r="L7" s="17"/>
    </row>
    <row r="8" spans="1:13" ht="24" customHeight="1">
      <c r="A8" s="47" t="s">
        <v>28</v>
      </c>
      <c r="B8" s="50">
        <f>Other!D29</f>
        <v>0</v>
      </c>
      <c r="C8" s="50">
        <f>Other!D35</f>
        <v>0</v>
      </c>
      <c r="D8" s="50">
        <f>Other!D41</f>
        <v>0</v>
      </c>
      <c r="E8" s="50">
        <f t="shared" si="0"/>
        <v>0</v>
      </c>
      <c r="F8" s="70"/>
      <c r="G8" s="70"/>
      <c r="K8" s="17"/>
      <c r="L8" s="17"/>
    </row>
    <row r="9" spans="1:13" ht="24" customHeight="1">
      <c r="A9" s="169" t="s">
        <v>82</v>
      </c>
      <c r="B9" s="170">
        <f>Other!D8</f>
        <v>0</v>
      </c>
      <c r="C9" s="170">
        <f>Other!D14</f>
        <v>0</v>
      </c>
      <c r="D9" s="170">
        <f>Other!D20</f>
        <v>0</v>
      </c>
      <c r="E9" s="170">
        <f t="shared" si="0"/>
        <v>0</v>
      </c>
      <c r="F9" s="70"/>
      <c r="G9" s="70"/>
      <c r="K9" s="17"/>
      <c r="L9" s="17"/>
    </row>
    <row r="10" spans="1:13" ht="24" customHeight="1">
      <c r="A10" s="47" t="s">
        <v>37</v>
      </c>
      <c r="B10" s="50">
        <f>Other!D113</f>
        <v>0</v>
      </c>
      <c r="C10" s="50">
        <f>Other!D119</f>
        <v>0</v>
      </c>
      <c r="D10" s="50">
        <f>Other!D125</f>
        <v>0</v>
      </c>
      <c r="E10" s="50">
        <f t="shared" si="0"/>
        <v>0</v>
      </c>
      <c r="F10" s="70"/>
      <c r="G10" s="70"/>
      <c r="K10" s="17"/>
      <c r="L10" s="17"/>
    </row>
    <row r="11" spans="1:13" ht="24" customHeight="1">
      <c r="A11" s="169" t="s">
        <v>39</v>
      </c>
      <c r="B11" s="170">
        <f>Other!D92</f>
        <v>0</v>
      </c>
      <c r="C11" s="170">
        <f>Other!D98</f>
        <v>0</v>
      </c>
      <c r="D11" s="170">
        <f>Other!D104</f>
        <v>0</v>
      </c>
      <c r="E11" s="170">
        <f t="shared" si="0"/>
        <v>0</v>
      </c>
      <c r="F11" s="70"/>
      <c r="G11" s="70"/>
      <c r="K11" s="17"/>
      <c r="L11" s="17"/>
    </row>
    <row r="12" spans="1:13" ht="24" customHeight="1">
      <c r="A12" s="47" t="s">
        <v>36</v>
      </c>
      <c r="B12" s="50">
        <f>Other!D71</f>
        <v>0</v>
      </c>
      <c r="C12" s="50">
        <f>Other!D77</f>
        <v>0</v>
      </c>
      <c r="D12" s="50">
        <f>Other!D83</f>
        <v>0</v>
      </c>
      <c r="E12" s="50">
        <f t="shared" si="0"/>
        <v>0</v>
      </c>
      <c r="F12" s="70"/>
      <c r="G12" s="70"/>
      <c r="K12" s="17"/>
      <c r="L12" s="17"/>
    </row>
    <row r="13" spans="1:13" ht="24" customHeight="1">
      <c r="A13" s="171" t="s">
        <v>86</v>
      </c>
      <c r="B13" s="181">
        <f>SUM(B5:B12)</f>
        <v>0</v>
      </c>
      <c r="C13" s="181">
        <f>SUM(C5:C12)</f>
        <v>0</v>
      </c>
      <c r="D13" s="181">
        <f>SUM(D5:D12)</f>
        <v>0</v>
      </c>
      <c r="E13" s="181">
        <f t="shared" si="0"/>
        <v>0</v>
      </c>
      <c r="F13" s="70"/>
      <c r="G13" s="70"/>
      <c r="K13" s="17"/>
      <c r="L13" s="17"/>
    </row>
    <row r="14" spans="1:13" ht="24" customHeight="1">
      <c r="A14" s="168" t="s">
        <v>80</v>
      </c>
      <c r="B14" s="51">
        <f>B21*(B13-B10-Other!E92)</f>
        <v>0</v>
      </c>
      <c r="C14" s="51">
        <f>B21*(C13-C10-Other!E98)</f>
        <v>0</v>
      </c>
      <c r="D14" s="51">
        <f>B21*(D13-D10-Other!E104)</f>
        <v>0</v>
      </c>
      <c r="E14" s="50">
        <f t="shared" si="0"/>
        <v>0</v>
      </c>
      <c r="F14" s="71"/>
      <c r="G14" s="70"/>
      <c r="K14" s="17"/>
      <c r="L14" s="17"/>
    </row>
    <row r="15" spans="1:13" ht="24" customHeight="1">
      <c r="A15" s="172" t="s">
        <v>81</v>
      </c>
      <c r="B15" s="182">
        <f>SUM(B13:B14)</f>
        <v>0</v>
      </c>
      <c r="C15" s="182">
        <f>SUM(C13:C14)</f>
        <v>0</v>
      </c>
      <c r="D15" s="181">
        <f>SUM(D13:D14)</f>
        <v>0</v>
      </c>
      <c r="E15" s="181">
        <f t="shared" si="0"/>
        <v>0</v>
      </c>
      <c r="F15" s="70"/>
      <c r="G15" s="70"/>
      <c r="K15" s="17"/>
      <c r="L15" s="17"/>
    </row>
    <row r="16" spans="1:13">
      <c r="A16" s="22" t="s">
        <v>29</v>
      </c>
      <c r="B16" s="22"/>
      <c r="F16" s="70"/>
      <c r="G16" s="70"/>
      <c r="K16" s="17"/>
      <c r="L16" s="17"/>
    </row>
    <row r="17" spans="1:12">
      <c r="A17" s="22"/>
      <c r="B17" s="22"/>
      <c r="F17" s="70"/>
      <c r="G17" s="70"/>
      <c r="K17" s="17"/>
      <c r="L17" s="17"/>
    </row>
    <row r="18" spans="1:12">
      <c r="A18" s="82" t="s">
        <v>62</v>
      </c>
      <c r="B18" s="83">
        <f>B14/B21</f>
        <v>0</v>
      </c>
      <c r="C18" s="83">
        <f>C14/B21</f>
        <v>0</v>
      </c>
      <c r="D18" s="83">
        <f>D14/B21</f>
        <v>0</v>
      </c>
      <c r="E18" s="83">
        <f>E14/B21</f>
        <v>0</v>
      </c>
      <c r="F18" s="70"/>
      <c r="G18" s="70"/>
      <c r="K18" s="17"/>
      <c r="L18" s="17"/>
    </row>
    <row r="19" spans="1:12" ht="13" customHeight="1">
      <c r="A19" s="252" t="s">
        <v>101</v>
      </c>
      <c r="B19" s="252"/>
      <c r="C19" s="252"/>
      <c r="D19" s="252"/>
      <c r="E19" s="252"/>
      <c r="F19" s="98"/>
      <c r="G19" s="98"/>
      <c r="K19" s="17"/>
      <c r="L19" s="17"/>
    </row>
    <row r="20" spans="1:12" ht="23" customHeight="1" thickBot="1">
      <c r="A20" s="252"/>
      <c r="B20" s="252"/>
      <c r="C20" s="252"/>
      <c r="D20" s="252"/>
      <c r="E20" s="252"/>
      <c r="F20" s="98"/>
      <c r="G20" s="98"/>
      <c r="K20" s="17"/>
      <c r="L20" s="17"/>
    </row>
    <row r="21" spans="1:12" ht="13.75" thickBot="1">
      <c r="A21" s="253" t="s">
        <v>89</v>
      </c>
      <c r="B21" s="254">
        <v>0.35499999999999998</v>
      </c>
      <c r="F21" s="70"/>
      <c r="G21" s="70"/>
      <c r="K21" s="17"/>
      <c r="L21" s="17"/>
    </row>
    <row r="22" spans="1:12">
      <c r="A22" s="84"/>
      <c r="B22" s="85"/>
      <c r="C22" s="86"/>
      <c r="D22" s="86"/>
      <c r="E22" s="86"/>
      <c r="F22" s="87"/>
      <c r="G22" s="70"/>
      <c r="K22" s="17"/>
      <c r="L22" s="17"/>
    </row>
    <row r="23" spans="1:12">
      <c r="A23" s="52" t="s">
        <v>52</v>
      </c>
      <c r="B23" s="53"/>
      <c r="C23" s="53"/>
      <c r="D23" s="54" t="s">
        <v>57</v>
      </c>
      <c r="E23" s="55">
        <f>C24*0.5</f>
        <v>0</v>
      </c>
      <c r="F23" s="87"/>
      <c r="G23" s="70"/>
      <c r="K23" s="17"/>
      <c r="L23" s="17"/>
    </row>
    <row r="24" spans="1:12">
      <c r="A24" s="56"/>
      <c r="B24" s="57" t="s">
        <v>53</v>
      </c>
      <c r="C24" s="58">
        <f>E14*0.6</f>
        <v>0</v>
      </c>
      <c r="D24" s="57" t="s">
        <v>54</v>
      </c>
      <c r="E24" s="59">
        <f>C24*0.3</f>
        <v>0</v>
      </c>
      <c r="F24" s="87"/>
      <c r="G24" s="70"/>
      <c r="K24" s="17"/>
      <c r="L24" s="17"/>
    </row>
    <row r="25" spans="1:12">
      <c r="A25" s="56"/>
      <c r="B25" s="58"/>
      <c r="C25" s="58"/>
      <c r="D25" s="57" t="s">
        <v>55</v>
      </c>
      <c r="E25" s="60">
        <f>C24*0.2</f>
        <v>0</v>
      </c>
      <c r="F25" s="87"/>
      <c r="G25" s="70"/>
      <c r="K25" s="17"/>
      <c r="L25" s="17"/>
    </row>
    <row r="26" spans="1:12">
      <c r="A26" s="56"/>
      <c r="B26" s="58"/>
      <c r="C26" s="58"/>
      <c r="D26" s="57"/>
      <c r="E26" s="60"/>
      <c r="F26" s="87"/>
      <c r="G26" s="70"/>
      <c r="K26" s="17"/>
      <c r="L26" s="17"/>
    </row>
    <row r="27" spans="1:12">
      <c r="A27" s="61"/>
      <c r="B27" s="57" t="s">
        <v>56</v>
      </c>
      <c r="C27" s="58">
        <f>E14*0.4</f>
        <v>0</v>
      </c>
      <c r="D27" s="58"/>
      <c r="E27" s="59"/>
      <c r="F27" s="87"/>
      <c r="G27" s="70"/>
      <c r="K27" s="17"/>
      <c r="L27" s="17"/>
    </row>
    <row r="28" spans="1:12">
      <c r="A28" s="61"/>
      <c r="B28" s="58"/>
      <c r="C28" s="58"/>
      <c r="D28" s="58"/>
      <c r="E28" s="59"/>
      <c r="F28" s="87"/>
      <c r="G28" s="70"/>
      <c r="K28" s="17"/>
      <c r="L28" s="17"/>
    </row>
    <row r="29" spans="1:12">
      <c r="A29" s="62"/>
      <c r="B29" s="63" t="s">
        <v>17</v>
      </c>
      <c r="C29" s="64">
        <f>SUM(C24:C27)</f>
        <v>0</v>
      </c>
      <c r="D29" s="64"/>
      <c r="E29" s="65"/>
      <c r="F29" s="87"/>
      <c r="G29" s="70"/>
      <c r="K29" s="17"/>
      <c r="L29" s="17"/>
    </row>
    <row r="30" spans="1:12">
      <c r="A30" s="88" t="s">
        <v>58</v>
      </c>
      <c r="B30" s="89"/>
      <c r="C30" s="86"/>
      <c r="D30" s="86"/>
      <c r="E30" s="86"/>
      <c r="F30" s="86"/>
      <c r="G30" s="86"/>
      <c r="H30" s="87"/>
    </row>
    <row r="31" spans="1:12">
      <c r="A31" s="89"/>
      <c r="B31" s="89"/>
      <c r="C31" s="86"/>
      <c r="D31" s="86"/>
      <c r="E31" s="86"/>
      <c r="F31" s="86"/>
      <c r="G31" s="86"/>
      <c r="H31" s="87"/>
    </row>
    <row r="32" spans="1:12">
      <c r="A32" s="89"/>
      <c r="B32" s="89"/>
      <c r="C32" s="86"/>
      <c r="D32" s="86"/>
      <c r="E32" s="86"/>
      <c r="F32" s="86"/>
      <c r="G32" s="86"/>
      <c r="H32" s="87"/>
    </row>
    <row r="33" spans="1:8">
      <c r="A33" s="89"/>
      <c r="B33" s="89"/>
      <c r="C33" s="86"/>
      <c r="D33" s="86"/>
      <c r="E33" s="86"/>
      <c r="F33" s="86"/>
      <c r="G33" s="86"/>
      <c r="H33" s="87"/>
    </row>
  </sheetData>
  <mergeCells count="3">
    <mergeCell ref="A2:E2"/>
    <mergeCell ref="B3:C3"/>
    <mergeCell ref="A19:E20"/>
  </mergeCells>
  <phoneticPr fontId="0" type="noConversion"/>
  <pageMargins left="0.49" right="0.56000000000000005" top="1" bottom="1" header="0.5" footer="0.5"/>
  <pageSetup scale="87" orientation="landscape" horizontalDpi="96" verticalDpi="9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opLeftCell="A3" workbookViewId="0">
      <selection activeCell="M3" sqref="M3"/>
    </sheetView>
  </sheetViews>
  <sheetFormatPr defaultColWidth="8.86328125" defaultRowHeight="13"/>
  <cols>
    <col min="1" max="1" width="17.453125" customWidth="1"/>
    <col min="2" max="2" width="14" style="31" customWidth="1"/>
    <col min="3" max="3" width="10.453125" style="1" customWidth="1"/>
    <col min="6" max="6" width="8.86328125" style="31"/>
    <col min="7" max="7" width="8.6796875" style="44" customWidth="1"/>
    <col min="8" max="8" width="10.08984375" bestFit="1" customWidth="1"/>
    <col min="9" max="9" width="12.08984375" customWidth="1"/>
    <col min="10" max="10" width="12.08984375" style="31" customWidth="1"/>
    <col min="11" max="11" width="8.86328125" style="44" customWidth="1"/>
    <col min="13" max="13" width="10.86328125" customWidth="1"/>
    <col min="15" max="15" width="10.08984375" bestFit="1" customWidth="1"/>
    <col min="16" max="16" width="1.453125" customWidth="1"/>
    <col min="17" max="17" width="8.6796875" customWidth="1"/>
    <col min="18" max="18" width="7.453125" customWidth="1"/>
  </cols>
  <sheetData>
    <row r="1" spans="1:19" ht="15.5">
      <c r="A1" s="173" t="s">
        <v>72</v>
      </c>
      <c r="B1" s="176"/>
      <c r="C1" s="177"/>
      <c r="D1" s="174"/>
      <c r="E1" s="174"/>
      <c r="F1" s="174"/>
      <c r="G1" s="178"/>
      <c r="H1" s="174"/>
      <c r="I1" s="174"/>
      <c r="J1" s="174"/>
      <c r="K1" s="178"/>
      <c r="L1" s="174"/>
      <c r="M1" s="174"/>
      <c r="N1" s="174"/>
      <c r="O1" s="174"/>
      <c r="P1" s="174"/>
      <c r="Q1" s="174"/>
      <c r="R1" s="174"/>
      <c r="S1" s="174"/>
    </row>
    <row r="2" spans="1:19">
      <c r="B2" s="95" t="s">
        <v>98</v>
      </c>
      <c r="H2" s="94"/>
      <c r="J2" s="146" t="s">
        <v>66</v>
      </c>
      <c r="K2" s="93"/>
      <c r="L2" s="93"/>
      <c r="M2" s="93"/>
      <c r="R2" s="13" t="s">
        <v>50</v>
      </c>
    </row>
    <row r="3" spans="1:19" ht="26">
      <c r="A3" s="5" t="s">
        <v>5</v>
      </c>
      <c r="B3" s="92" t="s">
        <v>65</v>
      </c>
      <c r="C3" s="6" t="s">
        <v>0</v>
      </c>
      <c r="D3" s="5" t="s">
        <v>1</v>
      </c>
      <c r="E3" s="108" t="s">
        <v>2</v>
      </c>
      <c r="F3" s="41" t="s">
        <v>61</v>
      </c>
      <c r="G3" s="240" t="s">
        <v>95</v>
      </c>
      <c r="H3" s="5" t="s">
        <v>3</v>
      </c>
      <c r="I3" s="108" t="s">
        <v>71</v>
      </c>
      <c r="J3" s="72" t="s">
        <v>60</v>
      </c>
      <c r="K3" s="73" t="s">
        <v>25</v>
      </c>
      <c r="L3" s="74" t="s">
        <v>8</v>
      </c>
      <c r="M3" s="115" t="s">
        <v>71</v>
      </c>
      <c r="N3" s="7" t="s">
        <v>9</v>
      </c>
      <c r="O3" s="7" t="s">
        <v>10</v>
      </c>
      <c r="P3" s="4"/>
      <c r="Q3" s="25"/>
      <c r="R3" s="14" t="s">
        <v>51</v>
      </c>
    </row>
    <row r="4" spans="1:19">
      <c r="A4" s="128" t="s">
        <v>4</v>
      </c>
      <c r="B4" s="128"/>
      <c r="C4" s="129"/>
      <c r="D4" s="130"/>
      <c r="E4" s="131"/>
      <c r="F4" s="130"/>
      <c r="G4" s="132"/>
      <c r="H4" s="130"/>
      <c r="I4" s="131"/>
      <c r="J4" s="130"/>
      <c r="K4" s="132"/>
      <c r="L4" s="130"/>
      <c r="M4" s="131"/>
      <c r="N4" s="130"/>
      <c r="O4" s="130"/>
      <c r="P4" s="133"/>
      <c r="Q4" s="133" t="s">
        <v>3</v>
      </c>
      <c r="R4" s="133" t="s">
        <v>19</v>
      </c>
      <c r="S4" s="100"/>
    </row>
    <row r="5" spans="1:19">
      <c r="A5" s="183" t="s">
        <v>90</v>
      </c>
      <c r="B5" s="33" t="s">
        <v>67</v>
      </c>
      <c r="C5" s="35">
        <v>0</v>
      </c>
      <c r="D5" s="27">
        <v>0</v>
      </c>
      <c r="E5" s="110">
        <f>C5*(1+D5)</f>
        <v>0</v>
      </c>
      <c r="F5" s="42">
        <f>IF(B5="A", G5/0.1111, G5/0.08333)</f>
        <v>0</v>
      </c>
      <c r="G5" s="45"/>
      <c r="H5" s="1">
        <f t="shared" ref="H5:H10" si="0">E5*G5</f>
        <v>0</v>
      </c>
      <c r="I5" s="112">
        <f>IF(B5="P",H5*0.0145,H5*0.33)</f>
        <v>0</v>
      </c>
      <c r="J5" s="43"/>
      <c r="K5" s="46">
        <f>J5/9</f>
        <v>0</v>
      </c>
      <c r="L5" s="1">
        <f t="shared" ref="L5:L10" si="1">E5*K5</f>
        <v>0</v>
      </c>
      <c r="M5" s="117">
        <f t="shared" ref="M5:M10" si="2">IF(B5="P",L5*0.0145,L5*0.23)</f>
        <v>0</v>
      </c>
      <c r="N5" s="1">
        <f t="shared" ref="N5:N10" si="3">H5+L5</f>
        <v>0</v>
      </c>
      <c r="O5" s="1">
        <f t="shared" ref="O5:O10" si="4">I5+M5</f>
        <v>0</v>
      </c>
      <c r="P5" s="4"/>
      <c r="R5" s="14"/>
    </row>
    <row r="6" spans="1:19">
      <c r="A6" s="33" t="s">
        <v>45</v>
      </c>
      <c r="B6" s="33"/>
      <c r="C6" s="35">
        <v>0</v>
      </c>
      <c r="D6" s="27">
        <v>0</v>
      </c>
      <c r="E6" s="110">
        <f t="shared" ref="E6:E10" si="5">C6*(1+D6)</f>
        <v>0</v>
      </c>
      <c r="F6" s="42">
        <f t="shared" ref="F6:F28" si="6">IF(B6="A", G6/0.1111, G6/0.08333)</f>
        <v>0</v>
      </c>
      <c r="G6" s="45"/>
      <c r="H6" s="1">
        <f t="shared" si="0"/>
        <v>0</v>
      </c>
      <c r="I6" s="112">
        <f t="shared" ref="I6:I10" si="7">IF(B6="P",H6*0.0145,H6*0.33)</f>
        <v>0</v>
      </c>
      <c r="J6" s="43"/>
      <c r="K6" s="46">
        <f t="shared" ref="K6:K10" si="8">J6/9</f>
        <v>0</v>
      </c>
      <c r="L6" s="1">
        <f t="shared" si="1"/>
        <v>0</v>
      </c>
      <c r="M6" s="117">
        <f t="shared" si="2"/>
        <v>0</v>
      </c>
      <c r="N6" s="1">
        <f t="shared" si="3"/>
        <v>0</v>
      </c>
      <c r="O6" s="1">
        <f t="shared" si="4"/>
        <v>0</v>
      </c>
      <c r="P6" s="4"/>
      <c r="R6" s="14"/>
    </row>
    <row r="7" spans="1:19">
      <c r="A7" s="33" t="s">
        <v>46</v>
      </c>
      <c r="B7" s="33"/>
      <c r="C7" s="35">
        <v>0</v>
      </c>
      <c r="D7" s="27">
        <v>0</v>
      </c>
      <c r="E7" s="110">
        <f t="shared" si="5"/>
        <v>0</v>
      </c>
      <c r="F7" s="42">
        <f t="shared" si="6"/>
        <v>0</v>
      </c>
      <c r="G7" s="45"/>
      <c r="H7" s="1">
        <f t="shared" si="0"/>
        <v>0</v>
      </c>
      <c r="I7" s="112">
        <f t="shared" si="7"/>
        <v>0</v>
      </c>
      <c r="J7" s="43"/>
      <c r="K7" s="46">
        <f t="shared" si="8"/>
        <v>0</v>
      </c>
      <c r="L7" s="1">
        <f t="shared" si="1"/>
        <v>0</v>
      </c>
      <c r="M7" s="117">
        <f t="shared" si="2"/>
        <v>0</v>
      </c>
      <c r="N7" s="1">
        <f t="shared" si="3"/>
        <v>0</v>
      </c>
      <c r="O7" s="1">
        <f t="shared" si="4"/>
        <v>0</v>
      </c>
      <c r="P7" s="4"/>
      <c r="R7" s="14"/>
    </row>
    <row r="8" spans="1:19">
      <c r="A8" s="34" t="s">
        <v>47</v>
      </c>
      <c r="B8" s="34"/>
      <c r="C8" s="35">
        <v>0</v>
      </c>
      <c r="D8" s="27">
        <v>0</v>
      </c>
      <c r="E8" s="110">
        <f t="shared" si="5"/>
        <v>0</v>
      </c>
      <c r="F8" s="42">
        <f t="shared" si="6"/>
        <v>0</v>
      </c>
      <c r="G8" s="45"/>
      <c r="H8" s="1">
        <f t="shared" si="0"/>
        <v>0</v>
      </c>
      <c r="I8" s="112">
        <f t="shared" si="7"/>
        <v>0</v>
      </c>
      <c r="J8" s="43"/>
      <c r="K8" s="46">
        <f t="shared" si="8"/>
        <v>0</v>
      </c>
      <c r="L8" s="1">
        <f t="shared" si="1"/>
        <v>0</v>
      </c>
      <c r="M8" s="117">
        <f t="shared" si="2"/>
        <v>0</v>
      </c>
      <c r="N8" s="1">
        <f t="shared" si="3"/>
        <v>0</v>
      </c>
      <c r="O8" s="1">
        <f t="shared" si="4"/>
        <v>0</v>
      </c>
      <c r="P8" s="4"/>
      <c r="R8" s="14"/>
    </row>
    <row r="9" spans="1:19">
      <c r="A9" s="34" t="s">
        <v>48</v>
      </c>
      <c r="B9" s="34"/>
      <c r="C9" s="35">
        <v>0</v>
      </c>
      <c r="D9" s="27">
        <v>0</v>
      </c>
      <c r="E9" s="110">
        <f t="shared" si="5"/>
        <v>0</v>
      </c>
      <c r="F9" s="42">
        <f t="shared" si="6"/>
        <v>0</v>
      </c>
      <c r="G9" s="45"/>
      <c r="H9" s="1">
        <f t="shared" si="0"/>
        <v>0</v>
      </c>
      <c r="I9" s="112">
        <f t="shared" si="7"/>
        <v>0</v>
      </c>
      <c r="J9" s="43"/>
      <c r="K9" s="46">
        <f t="shared" si="8"/>
        <v>0</v>
      </c>
      <c r="L9" s="1">
        <f t="shared" si="1"/>
        <v>0</v>
      </c>
      <c r="M9" s="117">
        <f t="shared" si="2"/>
        <v>0</v>
      </c>
      <c r="N9" s="1">
        <f t="shared" si="3"/>
        <v>0</v>
      </c>
      <c r="O9" s="1">
        <f t="shared" si="4"/>
        <v>0</v>
      </c>
      <c r="P9" s="4"/>
      <c r="R9" s="14"/>
    </row>
    <row r="10" spans="1:19">
      <c r="A10" s="34" t="s">
        <v>49</v>
      </c>
      <c r="B10" s="34"/>
      <c r="C10" s="35">
        <v>0</v>
      </c>
      <c r="D10" s="27">
        <v>0</v>
      </c>
      <c r="E10" s="110">
        <f t="shared" si="5"/>
        <v>0</v>
      </c>
      <c r="F10" s="42">
        <f t="shared" si="6"/>
        <v>0</v>
      </c>
      <c r="G10" s="45"/>
      <c r="H10" s="1">
        <f t="shared" si="0"/>
        <v>0</v>
      </c>
      <c r="I10" s="112">
        <f t="shared" si="7"/>
        <v>0</v>
      </c>
      <c r="J10" s="43"/>
      <c r="K10" s="46">
        <f t="shared" si="8"/>
        <v>0</v>
      </c>
      <c r="L10" s="1">
        <f t="shared" si="1"/>
        <v>0</v>
      </c>
      <c r="M10" s="117">
        <f t="shared" si="2"/>
        <v>0</v>
      </c>
      <c r="N10" s="1">
        <f t="shared" si="3"/>
        <v>0</v>
      </c>
      <c r="O10" s="1">
        <f t="shared" si="4"/>
        <v>0</v>
      </c>
      <c r="P10" s="4"/>
      <c r="R10" s="14"/>
    </row>
    <row r="11" spans="1:19">
      <c r="A11" s="118" t="s">
        <v>11</v>
      </c>
      <c r="B11" s="118"/>
      <c r="C11" s="119"/>
      <c r="D11" s="120"/>
      <c r="E11" s="121"/>
      <c r="F11" s="122"/>
      <c r="G11" s="123"/>
      <c r="H11" s="124">
        <f>SUM(H5:H10)</f>
        <v>0</v>
      </c>
      <c r="I11" s="125">
        <f>SUM(I5:I10)</f>
        <v>0</v>
      </c>
      <c r="J11" s="126"/>
      <c r="K11" s="127"/>
      <c r="L11" s="124">
        <f>SUM(L5:L10)</f>
        <v>0</v>
      </c>
      <c r="M11" s="125">
        <f>SUM(M5:M10)</f>
        <v>0</v>
      </c>
      <c r="N11" s="124">
        <f>SUM(N5:N10)</f>
        <v>0</v>
      </c>
      <c r="O11" s="124">
        <f>SUM(O5:O10)</f>
        <v>0</v>
      </c>
      <c r="P11" s="4"/>
      <c r="Q11" s="10">
        <f>N11+'KSU Other Personnel'!F11</f>
        <v>0</v>
      </c>
      <c r="R11" s="10">
        <f>O11+'KSU Other Personnel'!H11</f>
        <v>0</v>
      </c>
    </row>
    <row r="12" spans="1:19">
      <c r="A12" s="4"/>
      <c r="B12" s="4"/>
      <c r="C12" s="24"/>
      <c r="D12" s="23"/>
      <c r="E12" s="109"/>
      <c r="F12" s="42"/>
      <c r="G12" s="45"/>
      <c r="H12" s="23"/>
      <c r="I12" s="109"/>
      <c r="J12" s="43"/>
      <c r="K12" s="46"/>
      <c r="L12" s="25"/>
      <c r="M12" s="116"/>
      <c r="N12" s="25"/>
      <c r="O12" s="25"/>
      <c r="P12" s="4"/>
      <c r="R12" s="14"/>
    </row>
    <row r="13" spans="1:19">
      <c r="A13" s="133" t="s">
        <v>6</v>
      </c>
      <c r="B13" s="133"/>
      <c r="C13" s="134"/>
      <c r="D13" s="100"/>
      <c r="E13" s="135"/>
      <c r="F13" s="136"/>
      <c r="G13" s="137"/>
      <c r="H13" s="100"/>
      <c r="I13" s="135"/>
      <c r="J13" s="138"/>
      <c r="K13" s="139"/>
      <c r="L13" s="100"/>
      <c r="M13" s="135"/>
      <c r="N13" s="100"/>
      <c r="O13" s="100"/>
      <c r="P13" s="133"/>
      <c r="Q13" s="100"/>
      <c r="R13" s="100"/>
      <c r="S13" s="100"/>
    </row>
    <row r="14" spans="1:19">
      <c r="A14" s="33" t="str">
        <f t="shared" ref="A14:A19" si="9">A5</f>
        <v>Faculty 1</v>
      </c>
      <c r="B14" s="183" t="s">
        <v>67</v>
      </c>
      <c r="C14" s="1">
        <f t="shared" ref="C14:C19" si="10">E5</f>
        <v>0</v>
      </c>
      <c r="D14" s="2">
        <v>0.02</v>
      </c>
      <c r="E14" s="112">
        <f t="shared" ref="E14:E19" si="11">C14*(1+D14)</f>
        <v>0</v>
      </c>
      <c r="F14" s="42">
        <f t="shared" si="6"/>
        <v>0</v>
      </c>
      <c r="G14" s="45"/>
      <c r="H14" s="1">
        <f t="shared" ref="H14:H19" si="12">E14*G14</f>
        <v>0</v>
      </c>
      <c r="I14" s="112">
        <f>IF(B14="P",H14*0.0145,H14*0.33)</f>
        <v>0</v>
      </c>
      <c r="J14" s="43"/>
      <c r="K14" s="46">
        <f>J14/9</f>
        <v>0</v>
      </c>
      <c r="L14" s="1">
        <f t="shared" ref="L14:L19" si="13">E14*K14</f>
        <v>0</v>
      </c>
      <c r="M14" s="117">
        <f t="shared" ref="M14:M19" si="14">IF(B14="P",L14*0.0145,L14*0.23)</f>
        <v>0</v>
      </c>
      <c r="N14" s="1">
        <f t="shared" ref="N14:N19" si="15">H14+L14</f>
        <v>0</v>
      </c>
      <c r="O14" s="1">
        <f t="shared" ref="O14:O19" si="16">I14+M14</f>
        <v>0</v>
      </c>
      <c r="P14" s="4"/>
      <c r="Q14" s="4"/>
      <c r="R14" s="4"/>
    </row>
    <row r="15" spans="1:19">
      <c r="A15" s="33" t="str">
        <f t="shared" si="9"/>
        <v>Faculty 2</v>
      </c>
      <c r="B15" s="33"/>
      <c r="C15" s="29">
        <f t="shared" si="10"/>
        <v>0</v>
      </c>
      <c r="D15" s="2">
        <v>0.02</v>
      </c>
      <c r="E15" s="112">
        <f t="shared" si="11"/>
        <v>0</v>
      </c>
      <c r="F15" s="42">
        <f t="shared" si="6"/>
        <v>0</v>
      </c>
      <c r="G15" s="45"/>
      <c r="H15" s="1">
        <f t="shared" si="12"/>
        <v>0</v>
      </c>
      <c r="I15" s="112">
        <f t="shared" ref="I15:I19" si="17">IF(B15="P",H15*0.0145,H15*0.33)</f>
        <v>0</v>
      </c>
      <c r="J15" s="43"/>
      <c r="K15" s="46">
        <f t="shared" ref="K15:K19" si="18">J15/9</f>
        <v>0</v>
      </c>
      <c r="L15" s="1">
        <f t="shared" si="13"/>
        <v>0</v>
      </c>
      <c r="M15" s="117">
        <f t="shared" si="14"/>
        <v>0</v>
      </c>
      <c r="N15" s="1">
        <f t="shared" si="15"/>
        <v>0</v>
      </c>
      <c r="O15" s="1">
        <f t="shared" si="16"/>
        <v>0</v>
      </c>
      <c r="P15" s="4"/>
      <c r="Q15" s="4"/>
      <c r="R15" s="4"/>
    </row>
    <row r="16" spans="1:19">
      <c r="A16" s="33" t="str">
        <f t="shared" si="9"/>
        <v>Faculty 3</v>
      </c>
      <c r="B16" s="33"/>
      <c r="C16" s="29">
        <f t="shared" si="10"/>
        <v>0</v>
      </c>
      <c r="D16" s="2">
        <v>0.02</v>
      </c>
      <c r="E16" s="112">
        <f t="shared" si="11"/>
        <v>0</v>
      </c>
      <c r="F16" s="42">
        <f t="shared" si="6"/>
        <v>0</v>
      </c>
      <c r="G16" s="45"/>
      <c r="H16" s="1">
        <f t="shared" si="12"/>
        <v>0</v>
      </c>
      <c r="I16" s="112">
        <f t="shared" si="17"/>
        <v>0</v>
      </c>
      <c r="J16" s="43"/>
      <c r="K16" s="46">
        <f t="shared" si="18"/>
        <v>0</v>
      </c>
      <c r="L16" s="1">
        <f t="shared" si="13"/>
        <v>0</v>
      </c>
      <c r="M16" s="117">
        <f t="shared" si="14"/>
        <v>0</v>
      </c>
      <c r="N16" s="1">
        <f t="shared" si="15"/>
        <v>0</v>
      </c>
      <c r="O16" s="1">
        <f t="shared" si="16"/>
        <v>0</v>
      </c>
      <c r="P16" s="4"/>
      <c r="Q16" s="4"/>
      <c r="R16" s="4"/>
    </row>
    <row r="17" spans="1:19">
      <c r="A17" s="34" t="str">
        <f t="shared" si="9"/>
        <v>Faculty 4</v>
      </c>
      <c r="B17" s="34"/>
      <c r="C17" s="1">
        <f t="shared" si="10"/>
        <v>0</v>
      </c>
      <c r="D17" s="2">
        <v>0.02</v>
      </c>
      <c r="E17" s="112">
        <f t="shared" si="11"/>
        <v>0</v>
      </c>
      <c r="F17" s="42">
        <f t="shared" si="6"/>
        <v>0</v>
      </c>
      <c r="G17" s="45"/>
      <c r="H17" s="1">
        <f t="shared" si="12"/>
        <v>0</v>
      </c>
      <c r="I17" s="112">
        <f t="shared" si="17"/>
        <v>0</v>
      </c>
      <c r="J17" s="43"/>
      <c r="K17" s="46">
        <f t="shared" si="18"/>
        <v>0</v>
      </c>
      <c r="L17" s="1">
        <f t="shared" si="13"/>
        <v>0</v>
      </c>
      <c r="M17" s="117">
        <f t="shared" si="14"/>
        <v>0</v>
      </c>
      <c r="N17" s="1">
        <f t="shared" si="15"/>
        <v>0</v>
      </c>
      <c r="O17" s="1">
        <f t="shared" si="16"/>
        <v>0</v>
      </c>
      <c r="P17" s="4"/>
      <c r="Q17" s="4"/>
      <c r="R17" s="4"/>
    </row>
    <row r="18" spans="1:19">
      <c r="A18" s="34" t="str">
        <f t="shared" si="9"/>
        <v>Faculty 5</v>
      </c>
      <c r="B18" s="34"/>
      <c r="C18" s="1">
        <f t="shared" si="10"/>
        <v>0</v>
      </c>
      <c r="D18" s="2">
        <v>0.02</v>
      </c>
      <c r="E18" s="112">
        <f t="shared" si="11"/>
        <v>0</v>
      </c>
      <c r="F18" s="42">
        <f t="shared" si="6"/>
        <v>0</v>
      </c>
      <c r="G18" s="45"/>
      <c r="H18" s="1">
        <f t="shared" si="12"/>
        <v>0</v>
      </c>
      <c r="I18" s="112">
        <f t="shared" si="17"/>
        <v>0</v>
      </c>
      <c r="J18" s="43"/>
      <c r="K18" s="46">
        <f t="shared" si="18"/>
        <v>0</v>
      </c>
      <c r="L18" s="1">
        <f t="shared" si="13"/>
        <v>0</v>
      </c>
      <c r="M18" s="117">
        <f t="shared" si="14"/>
        <v>0</v>
      </c>
      <c r="N18" s="1">
        <f t="shared" si="15"/>
        <v>0</v>
      </c>
      <c r="O18" s="1">
        <f t="shared" si="16"/>
        <v>0</v>
      </c>
      <c r="P18" s="4"/>
      <c r="Q18" s="4"/>
      <c r="R18" s="4"/>
    </row>
    <row r="19" spans="1:19">
      <c r="A19" s="34" t="str">
        <f t="shared" si="9"/>
        <v>Faculty 6</v>
      </c>
      <c r="B19" s="34"/>
      <c r="C19" s="1">
        <f t="shared" si="10"/>
        <v>0</v>
      </c>
      <c r="D19" s="2">
        <v>0.02</v>
      </c>
      <c r="E19" s="112">
        <f t="shared" si="11"/>
        <v>0</v>
      </c>
      <c r="F19" s="42">
        <f t="shared" si="6"/>
        <v>0</v>
      </c>
      <c r="G19" s="45"/>
      <c r="H19" s="1">
        <f t="shared" si="12"/>
        <v>0</v>
      </c>
      <c r="I19" s="112">
        <f t="shared" si="17"/>
        <v>0</v>
      </c>
      <c r="J19" s="43"/>
      <c r="K19" s="46">
        <f t="shared" si="18"/>
        <v>0</v>
      </c>
      <c r="L19" s="1">
        <f t="shared" si="13"/>
        <v>0</v>
      </c>
      <c r="M19" s="117">
        <f t="shared" si="14"/>
        <v>0</v>
      </c>
      <c r="N19" s="1">
        <f t="shared" si="15"/>
        <v>0</v>
      </c>
      <c r="O19" s="1">
        <f t="shared" si="16"/>
        <v>0</v>
      </c>
      <c r="P19" s="4"/>
      <c r="Q19" s="4"/>
      <c r="R19" s="4"/>
    </row>
    <row r="20" spans="1:19">
      <c r="A20" s="118" t="s">
        <v>12</v>
      </c>
      <c r="B20" s="118"/>
      <c r="C20" s="143"/>
      <c r="D20" s="144"/>
      <c r="E20" s="145"/>
      <c r="F20" s="122"/>
      <c r="G20" s="123"/>
      <c r="H20" s="124">
        <f>SUM(H14:H19)</f>
        <v>0</v>
      </c>
      <c r="I20" s="125">
        <f>SUM(I14:I19)</f>
        <v>0</v>
      </c>
      <c r="J20" s="126"/>
      <c r="K20" s="127"/>
      <c r="L20" s="124">
        <f>SUM(L14:L19)</f>
        <v>0</v>
      </c>
      <c r="M20" s="125">
        <f>SUM(M14:M19)</f>
        <v>0</v>
      </c>
      <c r="N20" s="124">
        <f>SUM(N14:N19)</f>
        <v>0</v>
      </c>
      <c r="O20" s="124">
        <f>SUM(O14:O19)</f>
        <v>0</v>
      </c>
      <c r="P20" s="4"/>
      <c r="Q20" s="10">
        <f>N20+'KSU Other Personnel'!F20</f>
        <v>0</v>
      </c>
      <c r="R20" s="10">
        <f>O20+'KSU Other Personnel'!H20</f>
        <v>0</v>
      </c>
    </row>
    <row r="21" spans="1:19">
      <c r="D21" s="2"/>
      <c r="E21" s="112"/>
      <c r="F21" s="42"/>
      <c r="G21" s="45"/>
      <c r="H21" s="3"/>
      <c r="I21" s="112"/>
      <c r="J21" s="43"/>
      <c r="K21" s="46"/>
      <c r="M21" s="111"/>
      <c r="P21" s="4"/>
      <c r="Q21" s="4"/>
      <c r="R21" s="4"/>
    </row>
    <row r="22" spans="1:19">
      <c r="A22" s="133" t="s">
        <v>7</v>
      </c>
      <c r="B22" s="133"/>
      <c r="C22" s="134"/>
      <c r="D22" s="140"/>
      <c r="E22" s="141"/>
      <c r="F22" s="136"/>
      <c r="G22" s="137"/>
      <c r="H22" s="142"/>
      <c r="I22" s="141"/>
      <c r="J22" s="138"/>
      <c r="K22" s="139"/>
      <c r="L22" s="100"/>
      <c r="M22" s="135"/>
      <c r="N22" s="100"/>
      <c r="O22" s="100"/>
      <c r="P22" s="133"/>
      <c r="Q22" s="133"/>
      <c r="R22" s="133"/>
      <c r="S22" s="100"/>
    </row>
    <row r="23" spans="1:19">
      <c r="A23" s="33" t="str">
        <f t="shared" ref="A23:A28" si="19">A5</f>
        <v>Faculty 1</v>
      </c>
      <c r="B23" s="183" t="s">
        <v>67</v>
      </c>
      <c r="C23" s="1">
        <f t="shared" ref="C23:C28" si="20">E14</f>
        <v>0</v>
      </c>
      <c r="D23" s="2">
        <v>0.02</v>
      </c>
      <c r="E23" s="112">
        <f t="shared" ref="E23:E28" si="21">C23*(1+D23)</f>
        <v>0</v>
      </c>
      <c r="F23" s="42">
        <f t="shared" si="6"/>
        <v>0</v>
      </c>
      <c r="G23" s="45"/>
      <c r="H23" s="1">
        <f t="shared" ref="H23:H28" si="22">E23*G23</f>
        <v>0</v>
      </c>
      <c r="I23" s="112">
        <f t="shared" ref="I23:I28" si="23">IF(B23="P",H23*0.0145,H23*0.33)</f>
        <v>0</v>
      </c>
      <c r="J23" s="43"/>
      <c r="K23" s="46">
        <f>J23/9</f>
        <v>0</v>
      </c>
      <c r="L23" s="1">
        <f t="shared" ref="L23:L28" si="24">E23*K23</f>
        <v>0</v>
      </c>
      <c r="M23" s="117">
        <f t="shared" ref="M23:M28" si="25">IF(B23="P",L23*0.0145,L23*0.23)</f>
        <v>0</v>
      </c>
      <c r="N23" s="1">
        <f t="shared" ref="N23:N28" si="26">H23+L23</f>
        <v>0</v>
      </c>
      <c r="O23" s="1">
        <f t="shared" ref="O23:O28" si="27">I23+M23</f>
        <v>0</v>
      </c>
      <c r="P23" s="4"/>
      <c r="Q23" s="4"/>
      <c r="R23" s="4"/>
    </row>
    <row r="24" spans="1:19">
      <c r="A24" s="33" t="str">
        <f t="shared" si="19"/>
        <v>Faculty 2</v>
      </c>
      <c r="B24" s="33"/>
      <c r="C24" s="1">
        <f t="shared" si="20"/>
        <v>0</v>
      </c>
      <c r="D24" s="2">
        <v>0.02</v>
      </c>
      <c r="E24" s="112">
        <f t="shared" si="21"/>
        <v>0</v>
      </c>
      <c r="F24" s="42">
        <f t="shared" si="6"/>
        <v>0</v>
      </c>
      <c r="G24" s="45"/>
      <c r="H24" s="1">
        <f t="shared" si="22"/>
        <v>0</v>
      </c>
      <c r="I24" s="112">
        <f t="shared" si="23"/>
        <v>0</v>
      </c>
      <c r="J24" s="43"/>
      <c r="K24" s="46">
        <f t="shared" ref="K24:K28" si="28">J24/9</f>
        <v>0</v>
      </c>
      <c r="L24" s="1">
        <f t="shared" si="24"/>
        <v>0</v>
      </c>
      <c r="M24" s="117">
        <f t="shared" si="25"/>
        <v>0</v>
      </c>
      <c r="N24" s="1">
        <f t="shared" si="26"/>
        <v>0</v>
      </c>
      <c r="O24" s="1">
        <f t="shared" si="27"/>
        <v>0</v>
      </c>
      <c r="P24" s="4"/>
      <c r="Q24" s="4"/>
      <c r="R24" s="4"/>
    </row>
    <row r="25" spans="1:19">
      <c r="A25" s="33" t="str">
        <f t="shared" si="19"/>
        <v>Faculty 3</v>
      </c>
      <c r="B25" s="33"/>
      <c r="C25" s="1">
        <f>E16</f>
        <v>0</v>
      </c>
      <c r="D25" s="2">
        <v>0.02</v>
      </c>
      <c r="E25" s="112">
        <f t="shared" si="21"/>
        <v>0</v>
      </c>
      <c r="F25" s="42">
        <f t="shared" si="6"/>
        <v>0</v>
      </c>
      <c r="G25" s="45"/>
      <c r="H25" s="1">
        <f t="shared" si="22"/>
        <v>0</v>
      </c>
      <c r="I25" s="112">
        <f t="shared" si="23"/>
        <v>0</v>
      </c>
      <c r="J25" s="43"/>
      <c r="K25" s="46">
        <f t="shared" si="28"/>
        <v>0</v>
      </c>
      <c r="L25" s="1">
        <f t="shared" si="24"/>
        <v>0</v>
      </c>
      <c r="M25" s="117">
        <f t="shared" si="25"/>
        <v>0</v>
      </c>
      <c r="N25" s="1">
        <f t="shared" si="26"/>
        <v>0</v>
      </c>
      <c r="O25" s="1">
        <f t="shared" si="27"/>
        <v>0</v>
      </c>
      <c r="P25" s="4"/>
      <c r="Q25" s="4"/>
      <c r="R25" s="4"/>
    </row>
    <row r="26" spans="1:19">
      <c r="A26" s="34" t="str">
        <f t="shared" si="19"/>
        <v>Faculty 4</v>
      </c>
      <c r="B26" s="34"/>
      <c r="C26" s="1">
        <f t="shared" si="20"/>
        <v>0</v>
      </c>
      <c r="D26" s="2">
        <v>0.02</v>
      </c>
      <c r="E26" s="112">
        <f t="shared" si="21"/>
        <v>0</v>
      </c>
      <c r="F26" s="42">
        <f t="shared" si="6"/>
        <v>0</v>
      </c>
      <c r="G26" s="45"/>
      <c r="H26" s="1">
        <f t="shared" si="22"/>
        <v>0</v>
      </c>
      <c r="I26" s="112">
        <f t="shared" si="23"/>
        <v>0</v>
      </c>
      <c r="J26" s="43"/>
      <c r="K26" s="46">
        <f t="shared" si="28"/>
        <v>0</v>
      </c>
      <c r="L26" s="1">
        <f t="shared" si="24"/>
        <v>0</v>
      </c>
      <c r="M26" s="117">
        <f t="shared" si="25"/>
        <v>0</v>
      </c>
      <c r="N26" s="1">
        <f t="shared" si="26"/>
        <v>0</v>
      </c>
      <c r="O26" s="1">
        <f t="shared" si="27"/>
        <v>0</v>
      </c>
      <c r="P26" s="4"/>
      <c r="Q26" s="4"/>
      <c r="R26" s="4"/>
    </row>
    <row r="27" spans="1:19">
      <c r="A27" s="34" t="str">
        <f t="shared" si="19"/>
        <v>Faculty 5</v>
      </c>
      <c r="B27" s="34"/>
      <c r="C27" s="1">
        <f t="shared" si="20"/>
        <v>0</v>
      </c>
      <c r="D27" s="2">
        <v>0.02</v>
      </c>
      <c r="E27" s="112">
        <f t="shared" si="21"/>
        <v>0</v>
      </c>
      <c r="F27" s="42">
        <f t="shared" si="6"/>
        <v>0</v>
      </c>
      <c r="G27" s="45"/>
      <c r="H27" s="1">
        <f t="shared" si="22"/>
        <v>0</v>
      </c>
      <c r="I27" s="112">
        <f t="shared" si="23"/>
        <v>0</v>
      </c>
      <c r="J27" s="43"/>
      <c r="K27" s="46">
        <f t="shared" si="28"/>
        <v>0</v>
      </c>
      <c r="L27" s="1">
        <f t="shared" si="24"/>
        <v>0</v>
      </c>
      <c r="M27" s="117">
        <f t="shared" si="25"/>
        <v>0</v>
      </c>
      <c r="N27" s="1">
        <f t="shared" si="26"/>
        <v>0</v>
      </c>
      <c r="O27" s="1">
        <f t="shared" si="27"/>
        <v>0</v>
      </c>
      <c r="P27" s="4"/>
      <c r="Q27" s="4"/>
      <c r="R27" s="4"/>
    </row>
    <row r="28" spans="1:19">
      <c r="A28" s="34" t="str">
        <f t="shared" si="19"/>
        <v>Faculty 6</v>
      </c>
      <c r="B28" s="34"/>
      <c r="C28" s="1">
        <f t="shared" si="20"/>
        <v>0</v>
      </c>
      <c r="D28" s="2">
        <v>0.02</v>
      </c>
      <c r="E28" s="112">
        <f t="shared" si="21"/>
        <v>0</v>
      </c>
      <c r="F28" s="42">
        <f t="shared" si="6"/>
        <v>0</v>
      </c>
      <c r="G28" s="45"/>
      <c r="H28" s="1">
        <f t="shared" si="22"/>
        <v>0</v>
      </c>
      <c r="I28" s="112">
        <f t="shared" si="23"/>
        <v>0</v>
      </c>
      <c r="J28" s="43"/>
      <c r="K28" s="46">
        <f t="shared" si="28"/>
        <v>0</v>
      </c>
      <c r="L28" s="1">
        <f t="shared" si="24"/>
        <v>0</v>
      </c>
      <c r="M28" s="117">
        <f t="shared" si="25"/>
        <v>0</v>
      </c>
      <c r="N28" s="1">
        <f t="shared" si="26"/>
        <v>0</v>
      </c>
      <c r="O28" s="1">
        <f t="shared" si="27"/>
        <v>0</v>
      </c>
      <c r="P28" s="4"/>
      <c r="Q28" s="4"/>
      <c r="R28" s="4"/>
    </row>
    <row r="29" spans="1:19">
      <c r="A29" s="118" t="s">
        <v>13</v>
      </c>
      <c r="B29" s="118"/>
      <c r="C29" s="143"/>
      <c r="D29" s="144"/>
      <c r="E29" s="145"/>
      <c r="F29" s="122"/>
      <c r="G29" s="123"/>
      <c r="H29" s="124">
        <f>SUM(H23:H28)</f>
        <v>0</v>
      </c>
      <c r="I29" s="125">
        <f>SUM(I23:I28)</f>
        <v>0</v>
      </c>
      <c r="J29" s="126"/>
      <c r="K29" s="127"/>
      <c r="L29" s="124">
        <f>SUM(L23:L28)</f>
        <v>0</v>
      </c>
      <c r="M29" s="125">
        <f>SUM(M23:M28)</f>
        <v>0</v>
      </c>
      <c r="N29" s="124">
        <f>SUM(N23:N28)</f>
        <v>0</v>
      </c>
      <c r="O29" s="124">
        <f>SUM(O23:O28)</f>
        <v>0</v>
      </c>
      <c r="P29" s="4"/>
      <c r="Q29" s="10">
        <f>N29+'KSU Other Personnel'!F29</f>
        <v>0</v>
      </c>
      <c r="R29" s="10">
        <f>O29+'KSU Other Personnel'!H29</f>
        <v>0</v>
      </c>
    </row>
    <row r="30" spans="1:19" s="4" customFormat="1">
      <c r="C30" s="8"/>
      <c r="D30" s="9"/>
      <c r="E30" s="113"/>
      <c r="F30" s="42"/>
      <c r="G30" s="45"/>
      <c r="H30" s="10"/>
      <c r="I30" s="114"/>
      <c r="J30" s="43"/>
      <c r="K30" s="46"/>
      <c r="L30" s="10"/>
      <c r="M30" s="114"/>
      <c r="N30" s="10"/>
      <c r="O30" s="10"/>
    </row>
    <row r="31" spans="1:19" ht="42.25" customHeight="1">
      <c r="A31" s="248" t="s">
        <v>99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</row>
    <row r="32" spans="1:19" ht="27.75" customHeight="1">
      <c r="A32" s="250" t="s">
        <v>100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</row>
  </sheetData>
  <mergeCells count="2">
    <mergeCell ref="A31:O31"/>
    <mergeCell ref="A32:O32"/>
  </mergeCells>
  <phoneticPr fontId="0" type="noConversion"/>
  <pageMargins left="0.33" right="0.31" top="0.5" bottom="0.5" header="0.5" footer="0.5"/>
  <pageSetup scale="8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workbookViewId="0">
      <selection activeCell="H1" sqref="H1"/>
    </sheetView>
  </sheetViews>
  <sheetFormatPr defaultColWidth="8.86328125" defaultRowHeight="13"/>
  <cols>
    <col min="1" max="1" width="24.6796875" bestFit="1" customWidth="1"/>
    <col min="2" max="2" width="10.31640625" customWidth="1"/>
    <col min="3" max="3" width="12" customWidth="1"/>
    <col min="4" max="4" width="10.86328125" customWidth="1"/>
    <col min="5" max="5" width="10.86328125" style="31" customWidth="1"/>
    <col min="6" max="6" width="13" customWidth="1"/>
    <col min="7" max="7" width="8.86328125" style="39"/>
    <col min="8" max="8" width="12" customWidth="1"/>
    <col min="9" max="9" width="7.31640625" customWidth="1"/>
    <col min="10" max="10" width="27.453125" customWidth="1"/>
  </cols>
  <sheetData>
    <row r="1" spans="1:11" ht="15.5">
      <c r="A1" s="173" t="s">
        <v>69</v>
      </c>
      <c r="B1" s="174"/>
      <c r="C1" s="174"/>
      <c r="D1" s="174"/>
      <c r="E1" s="174"/>
      <c r="F1" s="174"/>
      <c r="G1" s="175"/>
      <c r="H1" s="174"/>
    </row>
    <row r="2" spans="1:11" s="31" customFormat="1">
      <c r="A2" s="160" t="s">
        <v>76</v>
      </c>
      <c r="B2" s="242"/>
      <c r="C2" s="242"/>
      <c r="D2" s="242"/>
      <c r="E2" s="242"/>
      <c r="F2" s="242"/>
      <c r="G2" s="243"/>
      <c r="H2" s="242"/>
    </row>
    <row r="3" spans="1:11" ht="39">
      <c r="A3" s="12" t="s">
        <v>5</v>
      </c>
      <c r="B3" s="11" t="s">
        <v>14</v>
      </c>
      <c r="C3" s="12" t="s">
        <v>15</v>
      </c>
      <c r="D3" s="11" t="s">
        <v>16</v>
      </c>
      <c r="E3" s="158" t="s">
        <v>74</v>
      </c>
      <c r="F3" s="12" t="s">
        <v>75</v>
      </c>
      <c r="G3" s="36" t="s">
        <v>78</v>
      </c>
      <c r="H3" s="12" t="s">
        <v>19</v>
      </c>
      <c r="I3" s="12"/>
      <c r="J3" s="91"/>
    </row>
    <row r="4" spans="1:11" ht="15.5">
      <c r="A4" s="147" t="s">
        <v>4</v>
      </c>
      <c r="B4" s="147"/>
      <c r="C4" s="147"/>
      <c r="D4" s="147"/>
      <c r="E4" s="147"/>
      <c r="F4" s="148"/>
      <c r="G4" s="149"/>
      <c r="H4" s="150"/>
      <c r="I4" s="12"/>
      <c r="J4" s="184" t="s">
        <v>91</v>
      </c>
      <c r="K4" s="185">
        <v>2200</v>
      </c>
    </row>
    <row r="5" spans="1:11" ht="14.25" customHeight="1">
      <c r="A5" s="75" t="s">
        <v>83</v>
      </c>
      <c r="B5" s="1">
        <v>10</v>
      </c>
      <c r="C5" s="77">
        <v>20</v>
      </c>
      <c r="D5" s="77"/>
      <c r="E5" s="77"/>
      <c r="F5" s="1">
        <f>B5*C5*D5*E5</f>
        <v>0</v>
      </c>
      <c r="G5" s="81"/>
      <c r="H5" s="161"/>
      <c r="I5" s="1"/>
      <c r="J5" s="186" t="s">
        <v>92</v>
      </c>
      <c r="K5" s="187">
        <v>3850</v>
      </c>
    </row>
    <row r="6" spans="1:11">
      <c r="A6" s="75" t="s">
        <v>84</v>
      </c>
      <c r="B6" s="29">
        <v>12</v>
      </c>
      <c r="C6" s="77">
        <v>20</v>
      </c>
      <c r="D6" s="77"/>
      <c r="E6" s="77"/>
      <c r="F6" s="29">
        <f t="shared" ref="F6:F9" si="0">B6*C6*D6*E6</f>
        <v>0</v>
      </c>
      <c r="G6" s="81"/>
      <c r="H6" s="161"/>
      <c r="I6" s="1"/>
      <c r="J6" s="188" t="s">
        <v>93</v>
      </c>
      <c r="K6" s="189">
        <v>5500</v>
      </c>
    </row>
    <row r="7" spans="1:11" s="31" customFormat="1">
      <c r="A7" s="75" t="s">
        <v>63</v>
      </c>
      <c r="B7" s="29">
        <v>0</v>
      </c>
      <c r="C7" s="166"/>
      <c r="D7" s="159"/>
      <c r="E7" s="77"/>
      <c r="F7" s="29">
        <f>B7*C7*E7</f>
        <v>0</v>
      </c>
      <c r="G7" s="81"/>
      <c r="H7" s="161"/>
      <c r="I7" s="29"/>
      <c r="J7" s="190" t="s">
        <v>94</v>
      </c>
      <c r="K7" s="191">
        <v>6000</v>
      </c>
    </row>
    <row r="8" spans="1:11" s="31" customFormat="1">
      <c r="A8" s="75" t="s">
        <v>73</v>
      </c>
      <c r="B8" s="76"/>
      <c r="C8" s="78"/>
      <c r="D8" s="78"/>
      <c r="E8" s="78"/>
      <c r="F8" s="29">
        <f t="shared" si="0"/>
        <v>0</v>
      </c>
      <c r="G8" s="40" t="s">
        <v>77</v>
      </c>
      <c r="H8" s="29">
        <f>IF(G8="Y",F8*0.33,F8*0.18)</f>
        <v>0</v>
      </c>
      <c r="I8" s="29"/>
    </row>
    <row r="9" spans="1:11" s="31" customFormat="1">
      <c r="A9" s="75" t="s">
        <v>73</v>
      </c>
      <c r="B9" s="76"/>
      <c r="C9" s="78"/>
      <c r="D9" s="78"/>
      <c r="E9" s="78"/>
      <c r="F9" s="29">
        <f t="shared" si="0"/>
        <v>0</v>
      </c>
      <c r="G9" s="40" t="s">
        <v>77</v>
      </c>
      <c r="H9" s="29">
        <f>IF(G9="Y",F9*0.33,F9*0.18)</f>
        <v>0</v>
      </c>
      <c r="I9" s="29"/>
    </row>
    <row r="10" spans="1:11" s="31" customFormat="1">
      <c r="A10" s="75"/>
      <c r="B10" s="76"/>
      <c r="C10" s="78"/>
      <c r="D10" s="78"/>
      <c r="E10" s="78"/>
      <c r="F10" s="29"/>
      <c r="G10" s="40"/>
      <c r="H10" s="29"/>
      <c r="I10" s="29"/>
    </row>
    <row r="11" spans="1:11" ht="15.5">
      <c r="A11" s="155" t="s">
        <v>11</v>
      </c>
      <c r="B11" s="155"/>
      <c r="C11" s="155"/>
      <c r="D11" s="155"/>
      <c r="E11" s="155"/>
      <c r="F11" s="155">
        <f>SUM(F5:F10)</f>
        <v>0</v>
      </c>
      <c r="G11" s="156"/>
      <c r="H11" s="155">
        <f>SUM(H5:H10)</f>
        <v>0</v>
      </c>
      <c r="I11" s="79">
        <f>F11+H11</f>
        <v>0</v>
      </c>
    </row>
    <row r="12" spans="1:11">
      <c r="A12" s="12"/>
      <c r="B12" s="11"/>
      <c r="C12" s="78"/>
      <c r="D12" s="78"/>
      <c r="E12" s="78"/>
      <c r="F12" s="12"/>
      <c r="G12" s="37"/>
      <c r="H12" s="29"/>
      <c r="I12" s="29"/>
    </row>
    <row r="13" spans="1:11" ht="15.5">
      <c r="A13" s="147" t="s">
        <v>6</v>
      </c>
      <c r="B13" s="147"/>
      <c r="C13" s="147"/>
      <c r="D13" s="147"/>
      <c r="E13" s="147"/>
      <c r="F13" s="100"/>
      <c r="G13" s="151"/>
      <c r="H13" s="134"/>
      <c r="I13" s="29"/>
    </row>
    <row r="14" spans="1:11">
      <c r="A14" s="75" t="s">
        <v>83</v>
      </c>
      <c r="B14" s="29">
        <v>10</v>
      </c>
      <c r="C14" s="77">
        <v>20</v>
      </c>
      <c r="D14" s="77"/>
      <c r="E14" s="77"/>
      <c r="F14" s="1">
        <f>B14*C14*D14*E14</f>
        <v>0</v>
      </c>
      <c r="G14" s="81"/>
      <c r="H14" s="161"/>
      <c r="I14" s="29"/>
    </row>
    <row r="15" spans="1:11">
      <c r="A15" s="75" t="s">
        <v>84</v>
      </c>
      <c r="B15" s="29">
        <v>12</v>
      </c>
      <c r="C15" s="77">
        <v>20</v>
      </c>
      <c r="D15" s="77"/>
      <c r="E15" s="77"/>
      <c r="F15" s="29">
        <f t="shared" ref="F15:F18" si="1">B15*C15*D15*E15</f>
        <v>0</v>
      </c>
      <c r="G15" s="81"/>
      <c r="H15" s="161"/>
      <c r="I15" s="29"/>
    </row>
    <row r="16" spans="1:11">
      <c r="A16" s="75" t="s">
        <v>63</v>
      </c>
      <c r="B16" s="29">
        <v>0</v>
      </c>
      <c r="C16" s="167"/>
      <c r="D16" s="159"/>
      <c r="E16" s="77"/>
      <c r="F16" s="29">
        <f>B16*C16*E16</f>
        <v>0</v>
      </c>
      <c r="G16" s="80"/>
      <c r="H16" s="161"/>
      <c r="I16" s="29"/>
      <c r="J16" s="99"/>
    </row>
    <row r="17" spans="1:10">
      <c r="A17" s="75" t="s">
        <v>73</v>
      </c>
      <c r="B17" s="1"/>
      <c r="C17" s="77"/>
      <c r="D17" s="77"/>
      <c r="E17" s="77"/>
      <c r="F17" s="29">
        <f t="shared" si="1"/>
        <v>0</v>
      </c>
      <c r="G17" s="39" t="s">
        <v>77</v>
      </c>
      <c r="H17" s="29">
        <f>IF(G17="Y",F17*0.33,F17*0.18)</f>
        <v>0</v>
      </c>
      <c r="I17" s="29"/>
      <c r="J17" s="160"/>
    </row>
    <row r="18" spans="1:10">
      <c r="A18" s="75" t="s">
        <v>73</v>
      </c>
      <c r="B18" s="29"/>
      <c r="C18" s="77"/>
      <c r="D18" s="77"/>
      <c r="E18" s="77"/>
      <c r="F18" s="29">
        <f t="shared" si="1"/>
        <v>0</v>
      </c>
      <c r="G18" s="39" t="s">
        <v>77</v>
      </c>
      <c r="H18" s="29">
        <f>IF(G18="Y",F18*0.33,F18*0.18)</f>
        <v>0</v>
      </c>
      <c r="I18" s="29"/>
    </row>
    <row r="19" spans="1:10" s="31" customFormat="1">
      <c r="A19"/>
      <c r="B19" s="1"/>
      <c r="C19" s="77"/>
      <c r="D19" s="77"/>
      <c r="E19" s="77"/>
      <c r="F19" s="29"/>
      <c r="G19" s="40"/>
      <c r="H19" s="29"/>
      <c r="I19" s="29"/>
    </row>
    <row r="20" spans="1:10" ht="15.5">
      <c r="A20" s="155" t="s">
        <v>12</v>
      </c>
      <c r="B20" s="155"/>
      <c r="C20" s="155"/>
      <c r="D20" s="155"/>
      <c r="E20" s="155"/>
      <c r="F20" s="155">
        <f>SUM(F14:F19)</f>
        <v>0</v>
      </c>
      <c r="G20" s="157"/>
      <c r="H20" s="155">
        <f>SUM(H14:H19)</f>
        <v>0</v>
      </c>
      <c r="I20" s="79">
        <f t="shared" ref="I20" si="2">F20+H20</f>
        <v>0</v>
      </c>
    </row>
    <row r="21" spans="1:10">
      <c r="C21" s="77"/>
      <c r="D21" s="77"/>
      <c r="E21" s="77"/>
      <c r="F21" s="1"/>
      <c r="G21" s="40"/>
      <c r="H21" s="29"/>
      <c r="I21" s="1"/>
    </row>
    <row r="22" spans="1:10" ht="15.5">
      <c r="A22" s="147" t="s">
        <v>7</v>
      </c>
      <c r="B22" s="100"/>
      <c r="C22" s="152"/>
      <c r="D22" s="152"/>
      <c r="E22" s="152"/>
      <c r="F22" s="153"/>
      <c r="G22" s="154"/>
      <c r="H22" s="134"/>
      <c r="I22" s="1"/>
    </row>
    <row r="23" spans="1:10">
      <c r="A23" s="75" t="s">
        <v>83</v>
      </c>
      <c r="B23" s="29">
        <v>10</v>
      </c>
      <c r="C23" s="77">
        <v>20</v>
      </c>
      <c r="D23" s="77"/>
      <c r="E23" s="77"/>
      <c r="F23" s="29">
        <f>B23*C23*D23*E23</f>
        <v>0</v>
      </c>
      <c r="G23" s="81"/>
      <c r="H23" s="161"/>
    </row>
    <row r="24" spans="1:10">
      <c r="A24" s="75" t="s">
        <v>84</v>
      </c>
      <c r="B24" s="29">
        <v>12</v>
      </c>
      <c r="C24" s="77">
        <v>20</v>
      </c>
      <c r="D24" s="77"/>
      <c r="E24" s="77"/>
      <c r="F24" s="29">
        <f t="shared" ref="F24:F27" si="3">B24*C24*D24*E24</f>
        <v>0</v>
      </c>
      <c r="G24" s="81"/>
      <c r="H24" s="161"/>
      <c r="I24" s="1"/>
    </row>
    <row r="25" spans="1:10">
      <c r="A25" s="75" t="s">
        <v>63</v>
      </c>
      <c r="B25" s="29">
        <v>0</v>
      </c>
      <c r="C25" s="167"/>
      <c r="D25" s="159"/>
      <c r="E25" s="77"/>
      <c r="F25" s="29">
        <f>B25*C25*E25</f>
        <v>0</v>
      </c>
      <c r="G25" s="80"/>
      <c r="H25" s="161"/>
      <c r="I25" s="1"/>
      <c r="J25" s="99"/>
    </row>
    <row r="26" spans="1:10">
      <c r="A26" s="75" t="s">
        <v>73</v>
      </c>
      <c r="B26" s="1"/>
      <c r="C26" s="77"/>
      <c r="D26" s="77"/>
      <c r="E26" s="77"/>
      <c r="F26" s="29">
        <f t="shared" si="3"/>
        <v>0</v>
      </c>
      <c r="G26" s="39" t="s">
        <v>77</v>
      </c>
      <c r="H26" s="29">
        <f>IF(G26="Y",F26*0.33,F26*0.18)</f>
        <v>0</v>
      </c>
      <c r="I26" s="1"/>
      <c r="J26" s="160"/>
    </row>
    <row r="27" spans="1:10">
      <c r="A27" s="75" t="s">
        <v>73</v>
      </c>
      <c r="B27" s="29"/>
      <c r="C27" s="77"/>
      <c r="D27" s="77"/>
      <c r="E27" s="77"/>
      <c r="F27" s="29">
        <f t="shared" si="3"/>
        <v>0</v>
      </c>
      <c r="G27" s="39" t="s">
        <v>77</v>
      </c>
      <c r="H27" s="29">
        <f>IF(G27="Y",F27*0.33,F27*0.18)</f>
        <v>0</v>
      </c>
      <c r="I27" s="1"/>
    </row>
    <row r="28" spans="1:10">
      <c r="B28" s="1"/>
      <c r="C28" s="77"/>
      <c r="D28" s="77"/>
      <c r="E28" s="77"/>
      <c r="F28" s="29"/>
      <c r="G28" s="40"/>
      <c r="H28" s="29"/>
      <c r="I28" s="29"/>
    </row>
    <row r="29" spans="1:10" ht="15.5">
      <c r="A29" s="155" t="s">
        <v>13</v>
      </c>
      <c r="B29" s="155"/>
      <c r="C29" s="155"/>
      <c r="D29" s="155"/>
      <c r="E29" s="155"/>
      <c r="F29" s="155">
        <f>SUM(F23:F28)</f>
        <v>0</v>
      </c>
      <c r="G29" s="155"/>
      <c r="H29" s="155">
        <f>SUM(H23:H28)</f>
        <v>0</v>
      </c>
      <c r="I29" s="79">
        <f>F29+H29</f>
        <v>0</v>
      </c>
      <c r="J29" s="38"/>
    </row>
    <row r="30" spans="1:10">
      <c r="C30" s="77"/>
      <c r="D30" s="77"/>
      <c r="E30" s="77"/>
      <c r="F30" s="1"/>
      <c r="G30" s="40"/>
      <c r="H30" s="29"/>
      <c r="I30" s="38"/>
      <c r="J30" s="38"/>
    </row>
    <row r="31" spans="1:10">
      <c r="A31" s="31"/>
      <c r="B31" s="31"/>
      <c r="C31" s="77"/>
      <c r="D31" s="77"/>
      <c r="F31" s="31"/>
      <c r="H31" s="29"/>
      <c r="I31" s="31"/>
    </row>
  </sheetData>
  <phoneticPr fontId="0" type="noConversion"/>
  <pageMargins left="0.75" right="0.75" top="1" bottom="1" header="0.5" footer="0.5"/>
  <pageSetup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26"/>
  <sheetViews>
    <sheetView topLeftCell="A75" workbookViewId="0">
      <selection activeCell="E104" sqref="E104"/>
    </sheetView>
  </sheetViews>
  <sheetFormatPr defaultColWidth="8.86328125" defaultRowHeight="13"/>
  <cols>
    <col min="1" max="1" width="21.453125" style="98" customWidth="1"/>
    <col min="2" max="2" width="12.453125" style="209" customWidth="1"/>
    <col min="3" max="3" width="12.86328125" style="209" customWidth="1"/>
    <col min="4" max="4" width="14.31640625" style="209" customWidth="1"/>
    <col min="5" max="5" width="18" customWidth="1"/>
    <col min="6" max="6" width="45.6796875" style="31" customWidth="1"/>
  </cols>
  <sheetData>
    <row r="1" spans="1:6" ht="17.149999999999999" customHeight="1">
      <c r="A1" s="196" t="s">
        <v>68</v>
      </c>
      <c r="B1" s="197"/>
      <c r="C1" s="198"/>
      <c r="D1" s="198"/>
      <c r="E1" s="179"/>
      <c r="F1" s="179"/>
    </row>
    <row r="2" spans="1:6">
      <c r="A2" s="102" t="s">
        <v>30</v>
      </c>
      <c r="B2" s="199" t="s">
        <v>31</v>
      </c>
      <c r="C2" s="199" t="s">
        <v>88</v>
      </c>
      <c r="D2" s="199" t="s">
        <v>17</v>
      </c>
      <c r="F2" s="30" t="s">
        <v>59</v>
      </c>
    </row>
    <row r="3" spans="1:6">
      <c r="A3" s="101" t="s">
        <v>4</v>
      </c>
      <c r="B3" s="200"/>
      <c r="C3" s="201"/>
      <c r="D3" s="202"/>
    </row>
    <row r="4" spans="1:6">
      <c r="A4" s="97"/>
      <c r="B4" s="203"/>
      <c r="C4" s="204"/>
      <c r="D4" s="205">
        <f>B4*C4</f>
        <v>0</v>
      </c>
    </row>
    <row r="5" spans="1:6">
      <c r="A5" s="102"/>
      <c r="B5" s="203"/>
      <c r="C5" s="204"/>
      <c r="D5" s="205">
        <f>B5*C5</f>
        <v>0</v>
      </c>
    </row>
    <row r="6" spans="1:6">
      <c r="A6" s="102"/>
      <c r="B6" s="203"/>
      <c r="C6" s="204"/>
      <c r="D6" s="205">
        <f>B6*C6</f>
        <v>0</v>
      </c>
      <c r="F6" s="90"/>
    </row>
    <row r="7" spans="1:6" s="31" customFormat="1">
      <c r="A7" s="102"/>
      <c r="B7" s="203"/>
      <c r="C7" s="204"/>
      <c r="D7" s="205">
        <f>B7*C7</f>
        <v>0</v>
      </c>
      <c r="F7" s="90"/>
    </row>
    <row r="8" spans="1:6">
      <c r="A8" s="164" t="s">
        <v>11</v>
      </c>
      <c r="B8" s="206"/>
      <c r="C8" s="207"/>
      <c r="D8" s="206">
        <f>SUM(D4:D7)</f>
        <v>0</v>
      </c>
    </row>
    <row r="9" spans="1:6">
      <c r="A9" s="102"/>
      <c r="B9" s="203"/>
      <c r="C9" s="204"/>
      <c r="D9" s="199"/>
    </row>
    <row r="10" spans="1:6">
      <c r="A10" s="101" t="s">
        <v>6</v>
      </c>
      <c r="B10" s="200"/>
      <c r="C10" s="208"/>
      <c r="D10" s="202"/>
    </row>
    <row r="11" spans="1:6">
      <c r="A11" s="102"/>
      <c r="B11" s="203"/>
      <c r="C11" s="204"/>
      <c r="D11" s="205">
        <f>B11*C11</f>
        <v>0</v>
      </c>
    </row>
    <row r="12" spans="1:6">
      <c r="A12" s="102"/>
      <c r="B12" s="203"/>
      <c r="C12" s="204"/>
      <c r="D12" s="205">
        <f>B12*C12</f>
        <v>0</v>
      </c>
    </row>
    <row r="13" spans="1:6">
      <c r="B13" s="203"/>
      <c r="C13" s="204"/>
      <c r="D13" s="205">
        <f>B13*C13</f>
        <v>0</v>
      </c>
    </row>
    <row r="14" spans="1:6">
      <c r="A14" s="164" t="s">
        <v>12</v>
      </c>
      <c r="B14" s="206"/>
      <c r="C14" s="207"/>
      <c r="D14" s="206">
        <f>SUM(D11:D13)</f>
        <v>0</v>
      </c>
    </row>
    <row r="15" spans="1:6">
      <c r="B15" s="203"/>
      <c r="C15" s="204"/>
      <c r="D15" s="205"/>
    </row>
    <row r="16" spans="1:6">
      <c r="A16" s="101" t="s">
        <v>7</v>
      </c>
      <c r="B16" s="200"/>
      <c r="C16" s="208"/>
      <c r="D16" s="202"/>
    </row>
    <row r="17" spans="1:6">
      <c r="A17" s="102"/>
      <c r="B17" s="203"/>
      <c r="C17" s="204"/>
      <c r="D17" s="205">
        <f>B17*C17</f>
        <v>0</v>
      </c>
    </row>
    <row r="18" spans="1:6">
      <c r="A18" s="102"/>
      <c r="B18" s="203"/>
      <c r="C18" s="204"/>
      <c r="D18" s="205">
        <f>B18*C18</f>
        <v>0</v>
      </c>
    </row>
    <row r="19" spans="1:6">
      <c r="B19" s="203"/>
      <c r="C19" s="204"/>
      <c r="D19" s="205">
        <f>B19*C19</f>
        <v>0</v>
      </c>
    </row>
    <row r="20" spans="1:6">
      <c r="A20" s="164" t="s">
        <v>13</v>
      </c>
      <c r="B20" s="206"/>
      <c r="C20" s="207"/>
      <c r="D20" s="206">
        <f>SUM(D17:D19)</f>
        <v>0</v>
      </c>
    </row>
    <row r="21" spans="1:6">
      <c r="B21" s="203"/>
      <c r="C21" s="204"/>
      <c r="D21" s="205"/>
    </row>
    <row r="23" spans="1:6" ht="15.25">
      <c r="A23" s="180" t="s">
        <v>18</v>
      </c>
      <c r="B23" s="198"/>
      <c r="C23" s="198"/>
      <c r="D23" s="210"/>
      <c r="E23" s="179"/>
      <c r="F23" s="179"/>
    </row>
    <row r="24" spans="1:6">
      <c r="A24" s="102" t="s">
        <v>30</v>
      </c>
      <c r="B24" s="199" t="s">
        <v>31</v>
      </c>
      <c r="C24" s="199" t="s">
        <v>88</v>
      </c>
      <c r="D24" s="199" t="s">
        <v>17</v>
      </c>
      <c r="F24" s="30" t="s">
        <v>59</v>
      </c>
    </row>
    <row r="25" spans="1:6">
      <c r="A25" s="101" t="s">
        <v>4</v>
      </c>
      <c r="B25" s="211"/>
      <c r="C25" s="201"/>
      <c r="D25" s="202"/>
    </row>
    <row r="26" spans="1:6">
      <c r="A26" s="104"/>
      <c r="B26" s="212"/>
      <c r="C26" s="213"/>
      <c r="D26" s="205">
        <f>B26*C26</f>
        <v>0</v>
      </c>
      <c r="F26" s="38" t="s">
        <v>70</v>
      </c>
    </row>
    <row r="27" spans="1:6">
      <c r="A27" s="104"/>
      <c r="B27" s="212"/>
      <c r="C27" s="213"/>
      <c r="D27" s="205">
        <f>B27*C27</f>
        <v>0</v>
      </c>
      <c r="F27" s="38"/>
    </row>
    <row r="28" spans="1:6">
      <c r="A28" s="104"/>
      <c r="B28" s="212"/>
      <c r="C28" s="213"/>
      <c r="D28" s="205">
        <f>B28*C28</f>
        <v>0</v>
      </c>
    </row>
    <row r="29" spans="1:6">
      <c r="A29" s="164" t="s">
        <v>11</v>
      </c>
      <c r="B29" s="214"/>
      <c r="C29" s="215"/>
      <c r="D29" s="216">
        <f>SUM(D26:D28)</f>
        <v>0</v>
      </c>
    </row>
    <row r="30" spans="1:6">
      <c r="B30" s="212"/>
      <c r="C30" s="213"/>
    </row>
    <row r="31" spans="1:6">
      <c r="A31" s="101" t="s">
        <v>6</v>
      </c>
      <c r="B31" s="217"/>
      <c r="C31" s="218"/>
      <c r="D31" s="202"/>
    </row>
    <row r="32" spans="1:6">
      <c r="A32" s="104"/>
      <c r="B32" s="212"/>
      <c r="C32" s="213"/>
      <c r="D32" s="205">
        <f>B32*C32</f>
        <v>0</v>
      </c>
    </row>
    <row r="33" spans="1:6">
      <c r="A33" s="104"/>
      <c r="B33" s="212"/>
      <c r="C33" s="213"/>
      <c r="D33" s="205">
        <f>B33*C33</f>
        <v>0</v>
      </c>
    </row>
    <row r="34" spans="1:6">
      <c r="A34" s="105"/>
      <c r="B34" s="212"/>
      <c r="C34" s="213"/>
      <c r="D34" s="205">
        <f>B34*C34</f>
        <v>0</v>
      </c>
    </row>
    <row r="35" spans="1:6">
      <c r="A35" s="164" t="s">
        <v>12</v>
      </c>
      <c r="B35" s="214"/>
      <c r="C35" s="215"/>
      <c r="D35" s="216">
        <f>SUM(D32:D34)</f>
        <v>0</v>
      </c>
    </row>
    <row r="36" spans="1:6">
      <c r="B36" s="212"/>
      <c r="C36" s="213"/>
    </row>
    <row r="37" spans="1:6">
      <c r="A37" s="101" t="s">
        <v>7</v>
      </c>
      <c r="B37" s="217"/>
      <c r="C37" s="218"/>
      <c r="D37" s="202"/>
    </row>
    <row r="38" spans="1:6">
      <c r="A38" s="104"/>
      <c r="B38" s="212"/>
      <c r="C38" s="213"/>
      <c r="D38" s="205">
        <f>B38*C38</f>
        <v>0</v>
      </c>
    </row>
    <row r="39" spans="1:6">
      <c r="A39" s="104"/>
      <c r="B39" s="212"/>
      <c r="C39" s="213"/>
      <c r="D39" s="205">
        <f>B39*C39</f>
        <v>0</v>
      </c>
    </row>
    <row r="40" spans="1:6">
      <c r="A40" s="106"/>
      <c r="B40" s="212"/>
      <c r="C40" s="213"/>
      <c r="D40" s="205">
        <f>B40*C40</f>
        <v>0</v>
      </c>
    </row>
    <row r="41" spans="1:6">
      <c r="A41" s="164" t="s">
        <v>13</v>
      </c>
      <c r="B41" s="214"/>
      <c r="C41" s="215"/>
      <c r="D41" s="216">
        <f>SUM(D38:D40)</f>
        <v>0</v>
      </c>
    </row>
    <row r="42" spans="1:6">
      <c r="B42" s="219"/>
      <c r="C42" s="213"/>
    </row>
    <row r="43" spans="1:6" s="31" customFormat="1">
      <c r="A43" s="192"/>
      <c r="B43" s="220"/>
      <c r="C43" s="221"/>
      <c r="D43" s="222"/>
    </row>
    <row r="44" spans="1:6" ht="17.149999999999999" customHeight="1">
      <c r="A44" s="173" t="s">
        <v>33</v>
      </c>
      <c r="B44" s="223"/>
      <c r="C44" s="223"/>
      <c r="D44" s="223"/>
      <c r="F44"/>
    </row>
    <row r="45" spans="1:6">
      <c r="A45" s="11" t="s">
        <v>5</v>
      </c>
      <c r="B45" s="199" t="s">
        <v>87</v>
      </c>
      <c r="C45" s="199" t="s">
        <v>88</v>
      </c>
      <c r="D45" s="199" t="s">
        <v>17</v>
      </c>
      <c r="F45" s="30" t="s">
        <v>85</v>
      </c>
    </row>
    <row r="46" spans="1:6">
      <c r="A46" s="133" t="s">
        <v>4</v>
      </c>
      <c r="B46" s="224"/>
      <c r="C46" s="202"/>
      <c r="D46" s="202"/>
      <c r="F46"/>
    </row>
    <row r="47" spans="1:6">
      <c r="A47"/>
      <c r="B47" s="225">
        <v>0</v>
      </c>
      <c r="C47" s="226">
        <v>0</v>
      </c>
      <c r="D47" s="205">
        <f>B47*C47</f>
        <v>0</v>
      </c>
      <c r="F47"/>
    </row>
    <row r="48" spans="1:6">
      <c r="A48" s="90"/>
      <c r="B48" s="225"/>
      <c r="C48" s="226"/>
      <c r="D48" s="205">
        <f>B48*C48</f>
        <v>0</v>
      </c>
      <c r="F48"/>
    </row>
    <row r="49" spans="1:6">
      <c r="A49"/>
      <c r="B49" s="225"/>
      <c r="C49" s="226"/>
      <c r="D49" s="205">
        <f>B49*C49</f>
        <v>0</v>
      </c>
      <c r="F49"/>
    </row>
    <row r="50" spans="1:6">
      <c r="A50" s="118" t="s">
        <v>34</v>
      </c>
      <c r="B50" s="227"/>
      <c r="C50" s="228"/>
      <c r="D50" s="229">
        <f>SUM(D47:D49)</f>
        <v>0</v>
      </c>
      <c r="F50"/>
    </row>
    <row r="51" spans="1:6">
      <c r="A51" s="4"/>
      <c r="B51" s="225"/>
      <c r="C51" s="226"/>
      <c r="D51" s="205"/>
      <c r="F51"/>
    </row>
    <row r="52" spans="1:6" ht="12" customHeight="1">
      <c r="A52" s="133" t="s">
        <v>6</v>
      </c>
      <c r="B52" s="230"/>
      <c r="C52" s="231"/>
      <c r="D52" s="202"/>
      <c r="F52"/>
    </row>
    <row r="53" spans="1:6">
      <c r="A53" s="31"/>
      <c r="B53" s="225"/>
      <c r="C53" s="226"/>
      <c r="D53" s="205">
        <f>B53*C53</f>
        <v>0</v>
      </c>
      <c r="F53"/>
    </row>
    <row r="54" spans="1:6">
      <c r="A54" s="90"/>
      <c r="B54" s="225"/>
      <c r="C54" s="226"/>
      <c r="D54" s="205">
        <f>B54*C54</f>
        <v>0</v>
      </c>
      <c r="F54"/>
    </row>
    <row r="55" spans="1:6">
      <c r="A55"/>
      <c r="B55" s="225"/>
      <c r="C55" s="226"/>
      <c r="D55" s="205">
        <f>B55*C55</f>
        <v>0</v>
      </c>
      <c r="F55"/>
    </row>
    <row r="56" spans="1:6">
      <c r="A56" s="118" t="s">
        <v>12</v>
      </c>
      <c r="B56" s="227"/>
      <c r="C56" s="228"/>
      <c r="D56" s="229">
        <f>SUM(D53:D55)</f>
        <v>0</v>
      </c>
      <c r="F56"/>
    </row>
    <row r="57" spans="1:6">
      <c r="A57"/>
      <c r="B57" s="225"/>
      <c r="C57" s="226"/>
      <c r="D57" s="205"/>
      <c r="F57"/>
    </row>
    <row r="58" spans="1:6">
      <c r="A58" s="133" t="s">
        <v>7</v>
      </c>
      <c r="B58" s="230"/>
      <c r="C58" s="231"/>
      <c r="D58" s="202"/>
      <c r="F58"/>
    </row>
    <row r="59" spans="1:6">
      <c r="A59" s="31"/>
      <c r="B59" s="225"/>
      <c r="C59" s="226"/>
      <c r="D59" s="205">
        <f>B59*C59</f>
        <v>0</v>
      </c>
      <c r="F59"/>
    </row>
    <row r="60" spans="1:6">
      <c r="A60" s="90"/>
      <c r="B60" s="225"/>
      <c r="C60" s="226"/>
      <c r="D60" s="205">
        <f>B60*C60</f>
        <v>0</v>
      </c>
      <c r="F60"/>
    </row>
    <row r="61" spans="1:6">
      <c r="A61"/>
      <c r="B61" s="225"/>
      <c r="C61" s="226"/>
      <c r="D61" s="205">
        <f>B61*C61</f>
        <v>0</v>
      </c>
      <c r="F61"/>
    </row>
    <row r="62" spans="1:6">
      <c r="A62" s="118" t="s">
        <v>13</v>
      </c>
      <c r="B62" s="227"/>
      <c r="C62" s="228"/>
      <c r="D62" s="229">
        <f>SUM(D59:D61)</f>
        <v>0</v>
      </c>
      <c r="F62"/>
    </row>
    <row r="63" spans="1:6">
      <c r="A63"/>
      <c r="B63" s="225"/>
      <c r="C63" s="226"/>
      <c r="D63" s="205"/>
      <c r="F63"/>
    </row>
    <row r="65" spans="1:6" ht="15.5">
      <c r="A65" s="196" t="s">
        <v>32</v>
      </c>
      <c r="B65" s="198"/>
      <c r="C65" s="210"/>
      <c r="D65" s="210"/>
      <c r="E65" s="179"/>
      <c r="F65" s="179"/>
    </row>
    <row r="66" spans="1:6">
      <c r="A66" s="102" t="s">
        <v>30</v>
      </c>
      <c r="B66" s="199" t="s">
        <v>31</v>
      </c>
      <c r="C66" s="199" t="s">
        <v>88</v>
      </c>
      <c r="D66" s="199" t="s">
        <v>17</v>
      </c>
      <c r="F66" s="30" t="s">
        <v>59</v>
      </c>
    </row>
    <row r="67" spans="1:6">
      <c r="A67" s="101" t="s">
        <v>4</v>
      </c>
      <c r="B67" s="201"/>
      <c r="C67" s="201"/>
      <c r="D67" s="202"/>
    </row>
    <row r="68" spans="1:6" ht="14.25">
      <c r="A68" s="97"/>
      <c r="B68" s="203"/>
      <c r="C68" s="199"/>
      <c r="D68" s="205">
        <f>B68*C68</f>
        <v>0</v>
      </c>
      <c r="F68" s="96"/>
    </row>
    <row r="69" spans="1:6" ht="14.25">
      <c r="A69" s="102"/>
      <c r="B69" s="203"/>
      <c r="C69" s="199"/>
      <c r="D69" s="205">
        <f>B69*C69</f>
        <v>0</v>
      </c>
      <c r="F69" s="96"/>
    </row>
    <row r="70" spans="1:6">
      <c r="A70" s="102"/>
      <c r="B70" s="203"/>
      <c r="C70" s="199"/>
      <c r="D70" s="205">
        <f>B70*C70</f>
        <v>0</v>
      </c>
    </row>
    <row r="71" spans="1:6">
      <c r="A71" s="164" t="s">
        <v>11</v>
      </c>
      <c r="B71" s="206"/>
      <c r="C71" s="232"/>
      <c r="D71" s="206">
        <f>SUM(D68:D70)</f>
        <v>0</v>
      </c>
    </row>
    <row r="72" spans="1:6">
      <c r="A72" s="102"/>
      <c r="B72" s="203"/>
      <c r="C72" s="199"/>
      <c r="D72" s="199"/>
    </row>
    <row r="73" spans="1:6">
      <c r="A73" s="101" t="s">
        <v>6</v>
      </c>
      <c r="B73" s="200"/>
      <c r="C73" s="201"/>
      <c r="D73" s="202"/>
    </row>
    <row r="74" spans="1:6">
      <c r="A74" s="97"/>
      <c r="B74" s="203"/>
      <c r="C74" s="199"/>
      <c r="D74" s="205">
        <f>B74*C74</f>
        <v>0</v>
      </c>
    </row>
    <row r="75" spans="1:6">
      <c r="A75" s="102"/>
      <c r="B75" s="203"/>
      <c r="C75" s="199"/>
      <c r="D75" s="205">
        <f>B75*C75</f>
        <v>0</v>
      </c>
    </row>
    <row r="76" spans="1:6">
      <c r="A76" s="102"/>
      <c r="B76" s="203"/>
      <c r="C76" s="199"/>
      <c r="D76" s="205">
        <f>B76*C76</f>
        <v>0</v>
      </c>
    </row>
    <row r="77" spans="1:6">
      <c r="A77" s="164" t="s">
        <v>12</v>
      </c>
      <c r="B77" s="206"/>
      <c r="C77" s="232"/>
      <c r="D77" s="206">
        <f>SUM(D74:D76)</f>
        <v>0</v>
      </c>
    </row>
    <row r="78" spans="1:6">
      <c r="B78" s="203"/>
      <c r="C78" s="199"/>
      <c r="D78" s="205"/>
    </row>
    <row r="79" spans="1:6">
      <c r="A79" s="101" t="s">
        <v>7</v>
      </c>
      <c r="B79" s="200"/>
      <c r="C79" s="201"/>
      <c r="D79" s="202"/>
    </row>
    <row r="80" spans="1:6">
      <c r="A80" s="97"/>
      <c r="B80" s="203"/>
      <c r="C80" s="199"/>
      <c r="D80" s="205">
        <f>B80*C80</f>
        <v>0</v>
      </c>
    </row>
    <row r="81" spans="1:7">
      <c r="A81" s="102"/>
      <c r="B81" s="203"/>
      <c r="C81" s="199"/>
      <c r="D81" s="205">
        <f>B81*C81</f>
        <v>0</v>
      </c>
    </row>
    <row r="82" spans="1:7">
      <c r="A82" s="102"/>
      <c r="B82" s="203"/>
      <c r="C82" s="199"/>
      <c r="D82" s="205">
        <f>B82*C82</f>
        <v>0</v>
      </c>
    </row>
    <row r="83" spans="1:7">
      <c r="A83" s="164" t="s">
        <v>13</v>
      </c>
      <c r="B83" s="206"/>
      <c r="C83" s="232"/>
      <c r="D83" s="206">
        <f>SUM(D80:D82)</f>
        <v>0</v>
      </c>
    </row>
    <row r="84" spans="1:7">
      <c r="B84" s="203"/>
      <c r="C84" s="199"/>
      <c r="D84" s="205"/>
    </row>
    <row r="85" spans="1:7">
      <c r="A85" s="102"/>
      <c r="D85" s="233"/>
    </row>
    <row r="86" spans="1:7" ht="15.5">
      <c r="A86" s="196" t="s">
        <v>40</v>
      </c>
      <c r="B86" s="198"/>
      <c r="C86" s="198"/>
      <c r="D86" s="198"/>
      <c r="E86" s="179"/>
      <c r="F86" s="179"/>
    </row>
    <row r="87" spans="1:7">
      <c r="A87" s="102" t="s">
        <v>30</v>
      </c>
      <c r="B87" s="199" t="s">
        <v>31</v>
      </c>
      <c r="C87" s="199" t="s">
        <v>88</v>
      </c>
      <c r="D87" s="199" t="s">
        <v>17</v>
      </c>
      <c r="E87" s="26" t="s">
        <v>41</v>
      </c>
      <c r="F87" s="30" t="s">
        <v>59</v>
      </c>
      <c r="G87" s="26"/>
    </row>
    <row r="88" spans="1:7" ht="39">
      <c r="A88" s="101" t="s">
        <v>4</v>
      </c>
      <c r="B88" s="201"/>
      <c r="C88" s="201"/>
      <c r="D88" s="202"/>
      <c r="E88" s="163" t="s">
        <v>64</v>
      </c>
      <c r="F88" s="30"/>
      <c r="G88" s="26"/>
    </row>
    <row r="89" spans="1:7">
      <c r="A89" s="103" t="s">
        <v>42</v>
      </c>
      <c r="B89" s="203"/>
      <c r="C89" s="199"/>
      <c r="D89" s="205">
        <f>B89*C89</f>
        <v>0</v>
      </c>
      <c r="E89" s="28">
        <f>IF(D89&gt;25000, D89-25000,0)</f>
        <v>0</v>
      </c>
      <c r="F89" s="99"/>
    </row>
    <row r="90" spans="1:7">
      <c r="A90" s="103" t="s">
        <v>43</v>
      </c>
      <c r="B90" s="203"/>
      <c r="C90" s="199"/>
      <c r="D90" s="205">
        <f>B90*C90</f>
        <v>0</v>
      </c>
      <c r="E90" s="28">
        <f>IF(D90&gt;25000, D90-25000,0)</f>
        <v>0</v>
      </c>
      <c r="F90" s="99"/>
    </row>
    <row r="91" spans="1:7">
      <c r="A91" s="103" t="s">
        <v>44</v>
      </c>
      <c r="B91" s="203"/>
      <c r="C91" s="199"/>
      <c r="D91" s="205">
        <f>B91*C91</f>
        <v>0</v>
      </c>
      <c r="E91" s="28">
        <f>IF(D91&gt;25000, D91-25000,0)</f>
        <v>0</v>
      </c>
      <c r="F91" s="99"/>
    </row>
    <row r="92" spans="1:7">
      <c r="A92" s="164" t="s">
        <v>11</v>
      </c>
      <c r="B92" s="206"/>
      <c r="C92" s="206"/>
      <c r="D92" s="206">
        <f>SUM(D89:D91)</f>
        <v>0</v>
      </c>
      <c r="E92" s="165">
        <f>SUM(E89:E91)</f>
        <v>0</v>
      </c>
      <c r="F92" s="99"/>
    </row>
    <row r="93" spans="1:7">
      <c r="A93" s="102"/>
      <c r="B93" s="203"/>
      <c r="C93" s="199"/>
      <c r="D93" s="199"/>
      <c r="E93" s="28"/>
      <c r="F93" s="99"/>
    </row>
    <row r="94" spans="1:7">
      <c r="A94" s="101" t="s">
        <v>6</v>
      </c>
      <c r="B94" s="200"/>
      <c r="C94" s="200"/>
      <c r="D94" s="202"/>
      <c r="E94" s="162"/>
      <c r="F94" s="99"/>
    </row>
    <row r="95" spans="1:7">
      <c r="A95" s="103" t="str">
        <f>A89</f>
        <v>Subaward Org 1</v>
      </c>
      <c r="B95" s="203"/>
      <c r="C95" s="204"/>
      <c r="D95" s="205">
        <f>B95*C95</f>
        <v>0</v>
      </c>
      <c r="E95" s="28">
        <f>IF((D89+D95)&gt;25000, (D89+D95-E89-25000),0)</f>
        <v>0</v>
      </c>
      <c r="F95" s="99"/>
    </row>
    <row r="96" spans="1:7">
      <c r="A96" s="103" t="str">
        <f>A90</f>
        <v>Subaward Org 2</v>
      </c>
      <c r="B96" s="203"/>
      <c r="C96" s="204"/>
      <c r="D96" s="205">
        <f>B96*C96</f>
        <v>0</v>
      </c>
      <c r="E96" s="28">
        <f>IF((D90+D96)&gt;25000, (D90+D96-E90-25000),0)</f>
        <v>0</v>
      </c>
      <c r="F96" s="99"/>
    </row>
    <row r="97" spans="1:6">
      <c r="A97" s="103" t="str">
        <f>A91</f>
        <v>Subaward Org 3</v>
      </c>
      <c r="B97" s="203"/>
      <c r="C97" s="204"/>
      <c r="D97" s="205">
        <f>B97*C97</f>
        <v>0</v>
      </c>
      <c r="E97" s="28">
        <f>IF((D91+D97)&gt;25000, (D91+D97-E91-25000),0)</f>
        <v>0</v>
      </c>
      <c r="F97" s="99"/>
    </row>
    <row r="98" spans="1:6">
      <c r="A98" s="164" t="s">
        <v>12</v>
      </c>
      <c r="B98" s="206"/>
      <c r="C98" s="206"/>
      <c r="D98" s="206">
        <f>SUM(D95:D97)</f>
        <v>0</v>
      </c>
      <c r="E98" s="165">
        <f>SUM(E95:E97)</f>
        <v>0</v>
      </c>
      <c r="F98" s="99"/>
    </row>
    <row r="99" spans="1:6">
      <c r="B99" s="203"/>
      <c r="C99" s="203"/>
      <c r="D99" s="205"/>
      <c r="E99" s="28"/>
      <c r="F99" s="99"/>
    </row>
    <row r="100" spans="1:6">
      <c r="A100" s="101" t="s">
        <v>7</v>
      </c>
      <c r="B100" s="200"/>
      <c r="C100" s="200"/>
      <c r="D100" s="202"/>
      <c r="E100" s="162"/>
      <c r="F100" s="99"/>
    </row>
    <row r="101" spans="1:6">
      <c r="A101" s="98" t="str">
        <f>A95</f>
        <v>Subaward Org 1</v>
      </c>
      <c r="B101" s="203"/>
      <c r="C101" s="204"/>
      <c r="D101" s="205">
        <f>B101*C101</f>
        <v>0</v>
      </c>
      <c r="E101" s="28">
        <f>IF(E95&gt;0,D101,IF(D89+D95+D101&gt;25000,D89+D95+D101-25000,0))</f>
        <v>0</v>
      </c>
      <c r="F101" s="99"/>
    </row>
    <row r="102" spans="1:6">
      <c r="A102" s="98" t="str">
        <f>A96</f>
        <v>Subaward Org 2</v>
      </c>
      <c r="B102" s="203"/>
      <c r="C102" s="204"/>
      <c r="D102" s="205">
        <f>B102*C102</f>
        <v>0</v>
      </c>
      <c r="E102" s="28">
        <f>IF(E96&gt;0,D102,IF(D90+D96+D102&gt;25000,D90+D96+D102-25000,0))</f>
        <v>0</v>
      </c>
      <c r="F102" s="99"/>
    </row>
    <row r="103" spans="1:6">
      <c r="A103" s="98" t="str">
        <f>A97</f>
        <v>Subaward Org 3</v>
      </c>
      <c r="B103" s="203"/>
      <c r="C103" s="204"/>
      <c r="D103" s="205">
        <f>B103*C103</f>
        <v>0</v>
      </c>
      <c r="E103" s="28">
        <f>IF(E97&gt;0,D103,IF(D91+D97+D103&gt;25000,D91+D97+D103-25000,0))</f>
        <v>0</v>
      </c>
      <c r="F103" s="99"/>
    </row>
    <row r="104" spans="1:6">
      <c r="A104" s="164" t="s">
        <v>13</v>
      </c>
      <c r="B104" s="229"/>
      <c r="C104" s="229"/>
      <c r="D104" s="206">
        <f>SUM(D101:D103)</f>
        <v>0</v>
      </c>
      <c r="E104" s="165">
        <f>SUM(E101:E103)</f>
        <v>0</v>
      </c>
      <c r="F104" s="99"/>
    </row>
    <row r="105" spans="1:6">
      <c r="C105" s="205"/>
      <c r="D105" s="205"/>
      <c r="E105" s="28"/>
      <c r="F105" s="99"/>
    </row>
    <row r="106" spans="1:6">
      <c r="C106" s="205"/>
      <c r="D106" s="205"/>
      <c r="F106" s="99"/>
    </row>
    <row r="107" spans="1:6" ht="15.25">
      <c r="A107" s="180" t="s">
        <v>35</v>
      </c>
      <c r="B107" s="198"/>
      <c r="C107" s="198"/>
      <c r="D107" s="210"/>
      <c r="E107" s="179"/>
      <c r="F107" s="179"/>
    </row>
    <row r="108" spans="1:6">
      <c r="A108" s="102" t="s">
        <v>30</v>
      </c>
      <c r="B108" s="199" t="s">
        <v>31</v>
      </c>
      <c r="C108" s="199" t="s">
        <v>88</v>
      </c>
      <c r="D108" s="199" t="s">
        <v>17</v>
      </c>
      <c r="F108" s="30" t="s">
        <v>59</v>
      </c>
    </row>
    <row r="109" spans="1:6">
      <c r="A109" s="101" t="s">
        <v>4</v>
      </c>
      <c r="B109" s="201"/>
      <c r="C109" s="201"/>
      <c r="D109" s="202"/>
    </row>
    <row r="110" spans="1:6">
      <c r="A110" s="107"/>
      <c r="B110" s="234"/>
      <c r="C110" s="235"/>
      <c r="D110" s="205">
        <f>B110*C110</f>
        <v>0</v>
      </c>
    </row>
    <row r="111" spans="1:6">
      <c r="A111" s="107"/>
      <c r="B111" s="234"/>
      <c r="C111" s="235"/>
      <c r="D111" s="205">
        <f t="shared" ref="D111:D112" si="0">B111*C111</f>
        <v>0</v>
      </c>
    </row>
    <row r="112" spans="1:6">
      <c r="A112" s="107"/>
      <c r="B112" s="234"/>
      <c r="C112" s="235"/>
      <c r="D112" s="205">
        <f t="shared" si="0"/>
        <v>0</v>
      </c>
      <c r="E112" s="32"/>
    </row>
    <row r="113" spans="1:4">
      <c r="A113" s="164" t="s">
        <v>11</v>
      </c>
      <c r="B113" s="236"/>
      <c r="C113" s="237"/>
      <c r="D113" s="206">
        <f>SUM(D110:D112)</f>
        <v>0</v>
      </c>
    </row>
    <row r="114" spans="1:4">
      <c r="B114" s="234"/>
      <c r="C114" s="235"/>
    </row>
    <row r="115" spans="1:4">
      <c r="A115" s="101" t="s">
        <v>6</v>
      </c>
      <c r="B115" s="238"/>
      <c r="C115" s="239"/>
      <c r="D115" s="202"/>
    </row>
    <row r="116" spans="1:4">
      <c r="A116" s="102"/>
      <c r="B116" s="234"/>
      <c r="C116" s="235"/>
      <c r="D116" s="205">
        <f>B116*C116</f>
        <v>0</v>
      </c>
    </row>
    <row r="117" spans="1:4">
      <c r="A117" s="102"/>
      <c r="B117" s="234"/>
      <c r="C117" s="235"/>
      <c r="D117" s="205">
        <f>B117*C117</f>
        <v>0</v>
      </c>
    </row>
    <row r="118" spans="1:4">
      <c r="A118" s="102"/>
      <c r="B118" s="234"/>
      <c r="C118" s="235"/>
      <c r="D118" s="205">
        <f>B118*C118</f>
        <v>0</v>
      </c>
    </row>
    <row r="119" spans="1:4">
      <c r="A119" s="164" t="s">
        <v>12</v>
      </c>
      <c r="B119" s="236"/>
      <c r="C119" s="237"/>
      <c r="D119" s="206">
        <f>SUM(D116:D118)</f>
        <v>0</v>
      </c>
    </row>
    <row r="120" spans="1:4">
      <c r="B120" s="234"/>
      <c r="C120" s="235"/>
    </row>
    <row r="121" spans="1:4">
      <c r="A121" s="101" t="s">
        <v>7</v>
      </c>
      <c r="B121" s="238"/>
      <c r="C121" s="239"/>
      <c r="D121" s="202"/>
    </row>
    <row r="122" spans="1:4">
      <c r="A122" s="102"/>
      <c r="B122" s="234"/>
      <c r="C122" s="235"/>
      <c r="D122" s="205">
        <f>B122*C122</f>
        <v>0</v>
      </c>
    </row>
    <row r="123" spans="1:4">
      <c r="A123" s="102"/>
      <c r="B123" s="234"/>
      <c r="C123" s="235"/>
      <c r="D123" s="205">
        <f>B123*C123</f>
        <v>0</v>
      </c>
    </row>
    <row r="124" spans="1:4">
      <c r="A124" s="102"/>
      <c r="B124" s="234"/>
      <c r="C124" s="235"/>
      <c r="D124" s="205">
        <f>B124*C124</f>
        <v>0</v>
      </c>
    </row>
    <row r="125" spans="1:4">
      <c r="A125" s="164" t="s">
        <v>13</v>
      </c>
      <c r="B125" s="236"/>
      <c r="C125" s="237"/>
      <c r="D125" s="206">
        <f>SUM(D122:D124)</f>
        <v>0</v>
      </c>
    </row>
    <row r="126" spans="1:4">
      <c r="B126" s="234"/>
      <c r="C126" s="235"/>
    </row>
  </sheetData>
  <phoneticPr fontId="0" type="noConversion"/>
  <pageMargins left="0.75" right="0.75" top="1" bottom="1" header="0.5" footer="0.5"/>
  <pageSetup fitToHeight="0" orientation="landscape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1.453125" defaultRowHeight="13"/>
  <sheetData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 Budget</vt:lpstr>
      <vt:lpstr>KSU Faculty</vt:lpstr>
      <vt:lpstr>KSU Other Personnel</vt:lpstr>
      <vt:lpstr>Other</vt:lpstr>
      <vt:lpstr>Notes on Calculating Salary</vt:lpstr>
      <vt:lpstr>'KSU Faculty'!Print_Area</vt:lpstr>
      <vt:lpstr>'KSU Other Personnel'!Print_Area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cellio12</dc:creator>
  <cp:lastModifiedBy>Kimberly Hunt</cp:lastModifiedBy>
  <cp:lastPrinted>2014-03-26T19:25:57Z</cp:lastPrinted>
  <dcterms:created xsi:type="dcterms:W3CDTF">2004-06-14T21:06:55Z</dcterms:created>
  <dcterms:modified xsi:type="dcterms:W3CDTF">2020-05-14T13:20:27Z</dcterms:modified>
</cp:coreProperties>
</file>