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mc:AlternateContent xmlns:mc="http://schemas.openxmlformats.org/markup-compatibility/2006">
    <mc:Choice Requires="x15">
      <x15ac:absPath xmlns:x15ac="http://schemas.microsoft.com/office/spreadsheetml/2010/11/ac" url="I:\sponprg\Templates and Proposal Checklists -- Budgets and Other\Budgets\Current\Generic\"/>
    </mc:Choice>
  </mc:AlternateContent>
  <xr:revisionPtr revIDLastSave="0" documentId="13_ncr:1_{0538F791-11FE-436F-B764-4B789E29170B}" xr6:coauthVersionLast="47" xr6:coauthVersionMax="47" xr10:uidLastSave="{00000000-0000-0000-0000-000000000000}"/>
  <bookViews>
    <workbookView xWindow="31230" yWindow="255" windowWidth="24420" windowHeight="13935" tabRatio="782" xr2:uid="{00000000-000D-0000-FFFF-FFFF00000000}"/>
  </bookViews>
  <sheets>
    <sheet name="Summary Budget" sheetId="5" r:id="rId1"/>
    <sheet name="KSU Faculty" sheetId="1" r:id="rId2"/>
    <sheet name="KSU Other Personnel" sheetId="2" r:id="rId3"/>
    <sheet name="Other" sheetId="7" r:id="rId4"/>
    <sheet name="Notes on Calculating Salary" sheetId="9" r:id="rId5"/>
  </sheets>
  <definedNames>
    <definedName name="_xlnm.Print_Area" localSheetId="1">'KSU Faculty'!$A$2:$R$31</definedName>
    <definedName name="_xlnm.Print_Area" localSheetId="2">'KSU Other Personnel'!$A$7:$J$37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2" l="1"/>
  <c r="H38" i="2"/>
  <c r="H36" i="2"/>
  <c r="H25" i="2"/>
  <c r="H23" i="2"/>
  <c r="H12" i="2" l="1"/>
  <c r="H10" i="2"/>
  <c r="H41" i="2"/>
  <c r="H40" i="2"/>
  <c r="H39" i="2"/>
  <c r="H43" i="2"/>
  <c r="F43" i="2"/>
  <c r="I43" i="2" s="1"/>
  <c r="I42" i="2"/>
  <c r="H42" i="2"/>
  <c r="F42" i="2"/>
  <c r="F41" i="2"/>
  <c r="F40" i="2"/>
  <c r="F39" i="2"/>
  <c r="F38" i="2"/>
  <c r="F37" i="2"/>
  <c r="I37" i="2" s="1"/>
  <c r="F36" i="2"/>
  <c r="I36" i="2" s="1"/>
  <c r="F35" i="2"/>
  <c r="I35" i="2" s="1"/>
  <c r="F30" i="2"/>
  <c r="H30" i="2" s="1"/>
  <c r="I30" i="2" s="1"/>
  <c r="F29" i="2"/>
  <c r="F28" i="2"/>
  <c r="F27" i="2"/>
  <c r="F26" i="2"/>
  <c r="F25" i="2"/>
  <c r="I25" i="2" s="1"/>
  <c r="F24" i="2"/>
  <c r="I24" i="2" s="1"/>
  <c r="F23" i="2"/>
  <c r="I23" i="2" s="1"/>
  <c r="F22" i="2"/>
  <c r="I22" i="2" s="1"/>
  <c r="H17" i="2"/>
  <c r="F17" i="2"/>
  <c r="F16" i="2"/>
  <c r="H16" i="2" s="1"/>
  <c r="I16" i="2" s="1"/>
  <c r="F15" i="2"/>
  <c r="F14" i="2"/>
  <c r="F13" i="2"/>
  <c r="F12" i="2"/>
  <c r="F11" i="2"/>
  <c r="I11" i="2" s="1"/>
  <c r="F10" i="2"/>
  <c r="I10" i="2" s="1"/>
  <c r="F9" i="2"/>
  <c r="I9" i="2" s="1"/>
  <c r="M22" i="2"/>
  <c r="N24" i="2" s="1"/>
  <c r="N17" i="2"/>
  <c r="M8" i="2"/>
  <c r="N11" i="2" s="1"/>
  <c r="I40" i="2" l="1"/>
  <c r="I39" i="2"/>
  <c r="I41" i="2"/>
  <c r="I38" i="2"/>
  <c r="H26" i="2"/>
  <c r="I26" i="2" s="1"/>
  <c r="H27" i="2"/>
  <c r="I27" i="2" s="1"/>
  <c r="H28" i="2"/>
  <c r="I28" i="2" s="1"/>
  <c r="H29" i="2"/>
  <c r="I29" i="2" s="1"/>
  <c r="I17" i="2"/>
  <c r="H13" i="2"/>
  <c r="I13" i="2" s="1"/>
  <c r="H14" i="2"/>
  <c r="I14" i="2" s="1"/>
  <c r="H15" i="2"/>
  <c r="I15" i="2" s="1"/>
  <c r="I12" i="2"/>
  <c r="N25" i="2"/>
  <c r="N10" i="2"/>
  <c r="N14" i="2"/>
  <c r="N15" i="2"/>
  <c r="N22" i="2"/>
  <c r="N16" i="2"/>
  <c r="N8" i="2"/>
  <c r="N9" i="2"/>
  <c r="N23" i="2"/>
  <c r="B20" i="1"/>
  <c r="B29" i="1" s="1"/>
  <c r="B15" i="1"/>
  <c r="B24" i="1" s="1"/>
  <c r="B19" i="1"/>
  <c r="B28" i="1" s="1"/>
  <c r="B18" i="1"/>
  <c r="I18" i="1" s="1"/>
  <c r="B27" i="1"/>
  <c r="B17" i="1"/>
  <c r="B26" i="1" s="1"/>
  <c r="B16" i="1"/>
  <c r="B25" i="1" s="1"/>
  <c r="D101" i="7"/>
  <c r="D95" i="7"/>
  <c r="D89" i="7"/>
  <c r="E89" i="7" s="1"/>
  <c r="F6" i="1"/>
  <c r="E11" i="1"/>
  <c r="L11" i="1" s="1"/>
  <c r="M11" i="1" s="1"/>
  <c r="K11" i="1"/>
  <c r="K29" i="1"/>
  <c r="E10" i="1"/>
  <c r="C19" i="1"/>
  <c r="E19" i="1"/>
  <c r="K28" i="1"/>
  <c r="E9" i="1"/>
  <c r="C18" i="1"/>
  <c r="E18" i="1"/>
  <c r="H18" i="1" s="1"/>
  <c r="K27" i="1"/>
  <c r="E8" i="1"/>
  <c r="C17" i="1"/>
  <c r="E17" i="1"/>
  <c r="K26" i="1"/>
  <c r="E7" i="1"/>
  <c r="C16" i="1"/>
  <c r="E16" i="1"/>
  <c r="K25" i="1"/>
  <c r="E6" i="1"/>
  <c r="C15" i="1"/>
  <c r="E15" i="1"/>
  <c r="H15" i="1" s="1"/>
  <c r="K24" i="1"/>
  <c r="K20" i="1"/>
  <c r="K19" i="1"/>
  <c r="K18" i="1"/>
  <c r="K17" i="1"/>
  <c r="K16" i="1"/>
  <c r="K15" i="1"/>
  <c r="K10" i="1"/>
  <c r="L10" i="1" s="1"/>
  <c r="K9" i="1"/>
  <c r="K8" i="1"/>
  <c r="L8" i="1" s="1"/>
  <c r="M8" i="1" s="1"/>
  <c r="K7" i="1"/>
  <c r="L7" i="1"/>
  <c r="M7" i="1" s="1"/>
  <c r="O7" i="1" s="1"/>
  <c r="K6" i="1"/>
  <c r="H7" i="1"/>
  <c r="I7" i="1"/>
  <c r="H9" i="1"/>
  <c r="I9" i="1" s="1"/>
  <c r="O9" i="1" s="1"/>
  <c r="L9" i="1"/>
  <c r="M9" i="1"/>
  <c r="H10" i="1"/>
  <c r="I10" i="1"/>
  <c r="D47" i="7"/>
  <c r="D48" i="7"/>
  <c r="D49" i="7"/>
  <c r="D53" i="7"/>
  <c r="D54" i="7"/>
  <c r="D55" i="7"/>
  <c r="D59" i="7"/>
  <c r="D60" i="7"/>
  <c r="D61" i="7"/>
  <c r="D90" i="7"/>
  <c r="D96" i="7"/>
  <c r="D102" i="7"/>
  <c r="D91" i="7"/>
  <c r="E91" i="7" s="1"/>
  <c r="D97" i="7"/>
  <c r="D103" i="7"/>
  <c r="A29" i="1"/>
  <c r="A20" i="1"/>
  <c r="A28" i="1"/>
  <c r="A19" i="1"/>
  <c r="A27" i="1"/>
  <c r="A18" i="1"/>
  <c r="A26" i="1"/>
  <c r="A17" i="1"/>
  <c r="A25" i="1"/>
  <c r="A16" i="1"/>
  <c r="A24" i="1"/>
  <c r="A15" i="1"/>
  <c r="D32" i="7"/>
  <c r="D33" i="7"/>
  <c r="D34" i="7"/>
  <c r="D11" i="7"/>
  <c r="D12" i="7"/>
  <c r="D13" i="7"/>
  <c r="D116" i="7"/>
  <c r="D117" i="7"/>
  <c r="D118" i="7"/>
  <c r="D74" i="7"/>
  <c r="D77" i="7" s="1"/>
  <c r="C12" i="5" s="1"/>
  <c r="D75" i="7"/>
  <c r="D76" i="7"/>
  <c r="D38" i="7"/>
  <c r="D39" i="7"/>
  <c r="D40" i="7"/>
  <c r="D17" i="7"/>
  <c r="D18" i="7"/>
  <c r="D19" i="7"/>
  <c r="D122" i="7"/>
  <c r="D123" i="7"/>
  <c r="D124" i="7"/>
  <c r="D80" i="7"/>
  <c r="D81" i="7"/>
  <c r="D82" i="7"/>
  <c r="D26" i="7"/>
  <c r="D27" i="7"/>
  <c r="D28" i="7"/>
  <c r="D5" i="7"/>
  <c r="D6" i="7"/>
  <c r="D7" i="7"/>
  <c r="D110" i="7"/>
  <c r="D111" i="7"/>
  <c r="D112" i="7"/>
  <c r="D68" i="7"/>
  <c r="D69" i="7"/>
  <c r="D70" i="7"/>
  <c r="A97" i="7"/>
  <c r="A103" i="7" s="1"/>
  <c r="A96" i="7"/>
  <c r="A102" i="7" s="1"/>
  <c r="A95" i="7"/>
  <c r="A101" i="7" s="1"/>
  <c r="F7" i="1"/>
  <c r="F8" i="1"/>
  <c r="F9" i="1"/>
  <c r="F10" i="1"/>
  <c r="F11" i="1"/>
  <c r="F15" i="1"/>
  <c r="F16" i="1"/>
  <c r="F19" i="1"/>
  <c r="F20" i="1"/>
  <c r="H8" i="1"/>
  <c r="I8" i="1" s="1"/>
  <c r="D35" i="7"/>
  <c r="C8" i="5" s="1"/>
  <c r="L6" i="1"/>
  <c r="M6" i="1" s="1"/>
  <c r="H6" i="1"/>
  <c r="I6" i="1"/>
  <c r="H19" i="1"/>
  <c r="I19" i="1" s="1"/>
  <c r="C28" i="1"/>
  <c r="E28" i="1"/>
  <c r="H28" i="1" s="1"/>
  <c r="L19" i="1"/>
  <c r="M19" i="1" s="1"/>
  <c r="C25" i="1"/>
  <c r="E25" i="1"/>
  <c r="L25" i="1" s="1"/>
  <c r="H16" i="1"/>
  <c r="I16" i="1" s="1"/>
  <c r="L16" i="1"/>
  <c r="M16" i="1" s="1"/>
  <c r="H17" i="1"/>
  <c r="N17" i="1" s="1"/>
  <c r="L17" i="1"/>
  <c r="C26" i="1"/>
  <c r="E26" i="1" s="1"/>
  <c r="N9" i="1"/>
  <c r="N6" i="1"/>
  <c r="N19" i="1"/>
  <c r="I45" i="2" l="1"/>
  <c r="I32" i="2"/>
  <c r="I19" i="2"/>
  <c r="D41" i="7"/>
  <c r="D8" i="5" s="1"/>
  <c r="D14" i="7"/>
  <c r="C9" i="5" s="1"/>
  <c r="D56" i="7"/>
  <c r="C7" i="5" s="1"/>
  <c r="D113" i="7"/>
  <c r="B10" i="5" s="1"/>
  <c r="D8" i="7"/>
  <c r="B9" i="5" s="1"/>
  <c r="D20" i="7"/>
  <c r="D9" i="5" s="1"/>
  <c r="D29" i="7"/>
  <c r="B8" i="5" s="1"/>
  <c r="E8" i="5" s="1"/>
  <c r="D119" i="7"/>
  <c r="C10" i="5" s="1"/>
  <c r="D71" i="7"/>
  <c r="B12" i="5" s="1"/>
  <c r="D98" i="7"/>
  <c r="C11" i="5" s="1"/>
  <c r="E12" i="5"/>
  <c r="E96" i="7"/>
  <c r="E98" i="7" s="1"/>
  <c r="D50" i="7"/>
  <c r="B7" i="5" s="1"/>
  <c r="D92" i="7"/>
  <c r="B11" i="5" s="1"/>
  <c r="D62" i="7"/>
  <c r="D7" i="5" s="1"/>
  <c r="E101" i="7"/>
  <c r="D83" i="7"/>
  <c r="D12" i="5" s="1"/>
  <c r="E95" i="7"/>
  <c r="E102" i="7"/>
  <c r="D125" i="7"/>
  <c r="D10" i="5" s="1"/>
  <c r="E10" i="5" s="1"/>
  <c r="E97" i="7"/>
  <c r="E90" i="7"/>
  <c r="E92" i="7" s="1"/>
  <c r="E103" i="7"/>
  <c r="D104" i="7"/>
  <c r="D11" i="5" s="1"/>
  <c r="F45" i="2"/>
  <c r="M10" i="1"/>
  <c r="O10" i="1" s="1"/>
  <c r="N10" i="1"/>
  <c r="O18" i="1"/>
  <c r="I28" i="1"/>
  <c r="F28" i="1"/>
  <c r="M28" i="1"/>
  <c r="O8" i="1"/>
  <c r="H26" i="1"/>
  <c r="N26" i="1" s="1"/>
  <c r="L26" i="1"/>
  <c r="F24" i="1"/>
  <c r="M26" i="1"/>
  <c r="F26" i="1"/>
  <c r="O19" i="1"/>
  <c r="M12" i="1"/>
  <c r="O6" i="1"/>
  <c r="I15" i="1"/>
  <c r="N15" i="1"/>
  <c r="F29" i="1"/>
  <c r="M25" i="1"/>
  <c r="F25" i="1"/>
  <c r="O16" i="1"/>
  <c r="F27" i="1"/>
  <c r="L28" i="1"/>
  <c r="N28" i="1" s="1"/>
  <c r="N7" i="1"/>
  <c r="L18" i="1"/>
  <c r="N18" i="1" s="1"/>
  <c r="M18" i="1"/>
  <c r="N16" i="1"/>
  <c r="L12" i="1"/>
  <c r="N8" i="1"/>
  <c r="L15" i="1"/>
  <c r="C27" i="1"/>
  <c r="E27" i="1" s="1"/>
  <c r="H25" i="1"/>
  <c r="N25" i="1" s="1"/>
  <c r="H11" i="1"/>
  <c r="H12" i="1"/>
  <c r="C24" i="1"/>
  <c r="E24" i="1" s="1"/>
  <c r="F18" i="1"/>
  <c r="I17" i="1"/>
  <c r="C20" i="1"/>
  <c r="E20" i="1" s="1"/>
  <c r="F17" i="1"/>
  <c r="M17" i="1"/>
  <c r="F19" i="2"/>
  <c r="H19" i="2"/>
  <c r="R12" i="1" s="1"/>
  <c r="H32" i="2"/>
  <c r="H45" i="2"/>
  <c r="F32" i="2"/>
  <c r="E9" i="5" l="1"/>
  <c r="E11" i="5"/>
  <c r="E104" i="7"/>
  <c r="E7" i="5"/>
  <c r="O28" i="1"/>
  <c r="N11" i="1"/>
  <c r="I11" i="1"/>
  <c r="I25" i="1"/>
  <c r="O25" i="1" s="1"/>
  <c r="H20" i="1"/>
  <c r="L20" i="1"/>
  <c r="M20" i="1" s="1"/>
  <c r="C29" i="1"/>
  <c r="E29" i="1" s="1"/>
  <c r="H27" i="1"/>
  <c r="L27" i="1"/>
  <c r="M27" i="1" s="1"/>
  <c r="M15" i="1"/>
  <c r="I26" i="1"/>
  <c r="O26" i="1" s="1"/>
  <c r="O17" i="1"/>
  <c r="H24" i="1"/>
  <c r="L24" i="1"/>
  <c r="N12" i="1"/>
  <c r="Q12" i="1" s="1"/>
  <c r="B5" i="5" s="1"/>
  <c r="L30" i="1" l="1"/>
  <c r="M24" i="1"/>
  <c r="L21" i="1"/>
  <c r="M21" i="1"/>
  <c r="N20" i="1"/>
  <c r="N21" i="1" s="1"/>
  <c r="Q21" i="1" s="1"/>
  <c r="C5" i="5" s="1"/>
  <c r="I20" i="1"/>
  <c r="H21" i="1"/>
  <c r="N24" i="1"/>
  <c r="H30" i="1"/>
  <c r="I24" i="1"/>
  <c r="N27" i="1"/>
  <c r="I27" i="1"/>
  <c r="O27" i="1" s="1"/>
  <c r="O15" i="1"/>
  <c r="O11" i="1"/>
  <c r="O12" i="1" s="1"/>
  <c r="B6" i="5" s="1"/>
  <c r="B13" i="5" s="1"/>
  <c r="I12" i="1"/>
  <c r="H29" i="1"/>
  <c r="L29" i="1"/>
  <c r="M29" i="1" s="1"/>
  <c r="B14" i="5" l="1"/>
  <c r="B15" i="5" s="1"/>
  <c r="N29" i="1"/>
  <c r="I29" i="1"/>
  <c r="O29" i="1" s="1"/>
  <c r="O24" i="1"/>
  <c r="N30" i="1"/>
  <c r="Q30" i="1" s="1"/>
  <c r="D5" i="5" s="1"/>
  <c r="E5" i="5" s="1"/>
  <c r="O20" i="1"/>
  <c r="O21" i="1" s="1"/>
  <c r="R21" i="1" s="1"/>
  <c r="C6" i="5" s="1"/>
  <c r="I21" i="1"/>
  <c r="M30" i="1"/>
  <c r="C13" i="5" l="1"/>
  <c r="O30" i="1"/>
  <c r="R30" i="1" s="1"/>
  <c r="D6" i="5" s="1"/>
  <c r="D13" i="5" s="1"/>
  <c r="I30" i="1"/>
  <c r="B18" i="5"/>
  <c r="D14" i="5" l="1"/>
  <c r="D18" i="5" s="1"/>
  <c r="E6" i="5"/>
  <c r="C14" i="5"/>
  <c r="C15" i="5" s="1"/>
  <c r="E13" i="5"/>
  <c r="D15" i="5" l="1"/>
  <c r="E15" i="5" s="1"/>
  <c r="D23" i="5"/>
  <c r="D24" i="5"/>
  <c r="C18" i="5"/>
  <c r="E14" i="5"/>
  <c r="E18" i="5" s="1"/>
  <c r="D25" i="5" l="1"/>
</calcChain>
</file>

<file path=xl/sharedStrings.xml><?xml version="1.0" encoding="utf-8"?>
<sst xmlns="http://schemas.openxmlformats.org/spreadsheetml/2006/main" count="232" uniqueCount="132">
  <si>
    <t>Salary</t>
  </si>
  <si>
    <t>Year One</t>
  </si>
  <si>
    <t>Name</t>
  </si>
  <si>
    <t>Year Two</t>
  </si>
  <si>
    <t>Year Three</t>
  </si>
  <si>
    <t>Total Year One</t>
  </si>
  <si>
    <t>Total Year Two</t>
  </si>
  <si>
    <t>Total Year Three</t>
  </si>
  <si>
    <t>Weeks/year</t>
  </si>
  <si>
    <t>Total</t>
  </si>
  <si>
    <t>TRAVEL</t>
  </si>
  <si>
    <t>Fringe</t>
  </si>
  <si>
    <t>Budget</t>
  </si>
  <si>
    <t>Year 1</t>
  </si>
  <si>
    <t>Year 2</t>
  </si>
  <si>
    <t>Year 3</t>
  </si>
  <si>
    <t>TOTAL (Summary)</t>
  </si>
  <si>
    <t>% Sum.</t>
  </si>
  <si>
    <t>1. Personnel</t>
  </si>
  <si>
    <t>2. Fringe Benefits</t>
  </si>
  <si>
    <t>4. Travel</t>
  </si>
  <si>
    <t>(Direct and Indirect)</t>
  </si>
  <si>
    <t>Item</t>
  </si>
  <si>
    <t>Unit Cost</t>
  </si>
  <si>
    <t>OTHER COSTS</t>
  </si>
  <si>
    <t>CONSULTANT FEES</t>
  </si>
  <si>
    <t>Total One</t>
  </si>
  <si>
    <t>EQUIPMENT</t>
  </si>
  <si>
    <t>8. Other Costs</t>
  </si>
  <si>
    <t>6. Equipment</t>
  </si>
  <si>
    <t>3. Consultants</t>
  </si>
  <si>
    <t>7. Subawards</t>
  </si>
  <si>
    <t>SUBAWARDS</t>
  </si>
  <si>
    <t xml:space="preserve">If subaward &gt; $25,000 </t>
  </si>
  <si>
    <t>Subaward Org 1</t>
  </si>
  <si>
    <t>Subaward Org 2</t>
  </si>
  <si>
    <t>Subaward Org 3</t>
  </si>
  <si>
    <t>Faculty 2</t>
  </si>
  <si>
    <t>Faculty 3</t>
  </si>
  <si>
    <t>Faculty 4</t>
  </si>
  <si>
    <t>Faculty 5</t>
  </si>
  <si>
    <t>Faculty 6</t>
  </si>
  <si>
    <t>Total KSU Faculty and</t>
  </si>
  <si>
    <t>KSU Other Personnel</t>
  </si>
  <si>
    <t>Indirects</t>
  </si>
  <si>
    <t>*If a proposal involves faculty from multiple colleges, deans may negotiate the distribution of this portion.</t>
  </si>
  <si>
    <t>Notes</t>
  </si>
  <si>
    <t>Indirect Cost Base</t>
  </si>
  <si>
    <t>This amount will be subtracted from IDC base:</t>
  </si>
  <si>
    <t>Type A, C, or P in this box:</t>
  </si>
  <si>
    <t xml:space="preserve">Summer salary is only for faculty on academic year contracts. </t>
  </si>
  <si>
    <t>A</t>
  </si>
  <si>
    <t>MATERIALS AND SUPPLIES</t>
  </si>
  <si>
    <t>KSU NON-FACULTY PERSONNEL</t>
  </si>
  <si>
    <t>Note: most federal sponsors will require you to show foreign and domestic travel separately.</t>
  </si>
  <si>
    <t>KSU Faculty</t>
  </si>
  <si>
    <t>Number People</t>
  </si>
  <si>
    <t>N</t>
  </si>
  <si>
    <t>Indirect Costs*</t>
  </si>
  <si>
    <t xml:space="preserve">Total Project Costs </t>
  </si>
  <si>
    <t>5. Materials and Supplies</t>
  </si>
  <si>
    <t>Total Direct Costs</t>
  </si>
  <si>
    <t>Rate</t>
  </si>
  <si>
    <t>IDC rate</t>
  </si>
  <si>
    <t>Proposed Project Period:</t>
  </si>
  <si>
    <t>Enter start/end dates here</t>
  </si>
  <si>
    <t>Key: A= Academic Year, C=Calendar Year, P = Part-time</t>
  </si>
  <si>
    <r>
      <rPr>
        <b/>
        <sz val="10"/>
        <color rgb="FFFF0000"/>
        <rFont val="Arial"/>
        <family val="2"/>
      </rPr>
      <t>ACADEMIC AND CALENDAR YEAR SALARY:</t>
    </r>
    <r>
      <rPr>
        <b/>
        <sz val="10"/>
        <rFont val="Arial"/>
        <family val="2"/>
      </rPr>
      <t xml:space="preserve"> Per the faculty handbook, a typical semester-long three-credit course represents 10% of faculty effort for the academic year. For 12-month faculty, a course would represent 7.5% of effort for a full calendar year. In both cases, one course release is equivalent to 0.9 person month. Effort can be budgeted per course release at 10% (7.5%) or as a varying percent corresponding to the effort expended, not tied to a course release and as small as 1% and as much as 99%.  </t>
    </r>
  </si>
  <si>
    <r>
      <rPr>
        <b/>
        <sz val="10"/>
        <color rgb="FFFF0000"/>
        <rFont val="Arial"/>
        <family val="2"/>
      </rPr>
      <t>SUMMER SALARY:</t>
    </r>
    <r>
      <rPr>
        <b/>
        <sz val="10"/>
        <rFont val="Arial"/>
        <family val="2"/>
      </rPr>
      <t xml:space="preserve"> Per BOR regulations, nine-month faculty can earn up to 33.33% of the immediately preceding AY salary during the summer (the three months when they are not under contract). </t>
    </r>
  </si>
  <si>
    <t>*Enter the indirect amount. The formula is already written using federally negotiated rate, which is 35.5% of  total direct costs. If using a reduced rate, usually 8-10%, edit the value shown below in blue in cell B21. See OR if there are questions.</t>
  </si>
  <si>
    <t>Tier I GRA: 10 hrs/week</t>
  </si>
  <si>
    <t>Tier II GRA: 15 hrs/week</t>
  </si>
  <si>
    <t>Tier III GRA: 19 hrs/week</t>
  </si>
  <si>
    <t>Chemistry and Biology GRA:</t>
  </si>
  <si>
    <t>PI's College/Unit*</t>
  </si>
  <si>
    <t>Research Infrastructure Support</t>
  </si>
  <si>
    <t xml:space="preserve">Sum. Sal. </t>
  </si>
  <si>
    <t xml:space="preserve">Total Sal. </t>
  </si>
  <si>
    <t xml:space="preserve">Tot.Fringe </t>
  </si>
  <si>
    <t xml:space="preserve">Salary </t>
  </si>
  <si>
    <t xml:space="preserve">Fringes </t>
  </si>
  <si>
    <t xml:space="preserve">AY or CY Months. </t>
  </si>
  <si>
    <t xml:space="preserve">COL Base. </t>
  </si>
  <si>
    <t>THE ONLY VALUES TO BE ENTERED ON THIS PAGE ARE HIGHLIGTED IN YELLOW. IF YOU  WRITE OVER ANY FORMULAS YOUR BUDGET WILL NOT BE CORRECT.</t>
  </si>
  <si>
    <t>THE ONLY VALUES TO BE ENTERED ON THIS PAGE ARE HIGHLIGHTED IN YELLOW. IF YOU  WRITE OVER ANY FORMULAS YOUR BUDGET WILL NOT BE CORRECT.</t>
  </si>
  <si>
    <t>THE ONLY VALUE TO BE ENTERED ON THIS PAGE IS CELL B21, HIGHLIGHTED IN YELLOW. IF YOU  WRITE OVER ANY FORMULAS YOUR BUDGET WILL NOT BE CORRECT.</t>
  </si>
  <si>
    <t>Total Salary</t>
  </si>
  <si>
    <t>PhD level GRAs</t>
  </si>
  <si>
    <t>Int'l Conflict Management</t>
  </si>
  <si>
    <t>salary per semester</t>
  </si>
  <si>
    <t>salary per year</t>
  </si>
  <si>
    <t>Engineering</t>
  </si>
  <si>
    <t>Data Analytics</t>
  </si>
  <si>
    <t>Computing (pending)</t>
  </si>
  <si>
    <r>
      <t xml:space="preserve">total cost per </t>
    </r>
    <r>
      <rPr>
        <b/>
        <i/>
        <u/>
        <sz val="10"/>
        <rFont val="Arial"/>
        <family val="2"/>
      </rPr>
      <t>semester</t>
    </r>
    <r>
      <rPr>
        <b/>
        <i/>
        <sz val="10"/>
        <rFont val="Arial"/>
        <family val="2"/>
      </rPr>
      <t xml:space="preserve"> per GRA</t>
    </r>
  </si>
  <si>
    <r>
      <t xml:space="preserve">total cost per </t>
    </r>
    <r>
      <rPr>
        <b/>
        <u/>
        <sz val="10"/>
        <rFont val="Arial"/>
        <family val="2"/>
      </rPr>
      <t>year pe</t>
    </r>
    <r>
      <rPr>
        <b/>
        <sz val="10"/>
        <rFont val="Arial"/>
        <family val="2"/>
      </rPr>
      <t>r PhD GRA</t>
    </r>
  </si>
  <si>
    <t>PhD GRA on Stipend</t>
  </si>
  <si>
    <t>For PhD GRA Stipends: Enter annual rate (column K) in column B and number of students in column E.</t>
  </si>
  <si>
    <t>Faculty 1</t>
  </si>
  <si>
    <t>For student assistants in the summer, fringe will be charged at 1.45%.</t>
  </si>
  <si>
    <t>Master's level GRAs (Fall/Spring)</t>
  </si>
  <si>
    <t>Tier II GRA: 19hrs/week**</t>
  </si>
  <si>
    <t>Tier III GRA: 30 hrs/week</t>
  </si>
  <si>
    <t>** students enrolled in courses can not work more that 19 hours per week</t>
  </si>
  <si>
    <t>Other personel full time? Y or N</t>
  </si>
  <si>
    <r>
      <rPr>
        <b/>
        <sz val="10"/>
        <rFont val="Arial"/>
        <family val="2"/>
      </rPr>
      <t>Undergrad</t>
    </r>
    <r>
      <rPr>
        <sz val="10"/>
        <rFont val="Arial"/>
        <family val="2"/>
      </rPr>
      <t xml:space="preserve"> Student Assistant (</t>
    </r>
    <r>
      <rPr>
        <b/>
        <sz val="10"/>
        <rFont val="Arial"/>
        <family val="2"/>
      </rPr>
      <t>Fall</t>
    </r>
    <r>
      <rPr>
        <sz val="10"/>
        <rFont val="Arial"/>
        <family val="2"/>
      </rPr>
      <t xml:space="preserve"> and </t>
    </r>
    <r>
      <rPr>
        <b/>
        <sz val="10"/>
        <rFont val="Arial"/>
        <family val="2"/>
      </rPr>
      <t>Spring</t>
    </r>
    <r>
      <rPr>
        <sz val="10"/>
        <rFont val="Arial"/>
        <family val="2"/>
      </rPr>
      <t xml:space="preserve"> Semester)</t>
    </r>
  </si>
  <si>
    <r>
      <rPr>
        <b/>
        <sz val="10"/>
        <rFont val="Arial"/>
        <family val="2"/>
      </rPr>
      <t>Undergrad</t>
    </r>
    <r>
      <rPr>
        <sz val="10"/>
        <rFont val="Arial"/>
        <family val="2"/>
      </rPr>
      <t xml:space="preserve"> Student Assistant (</t>
    </r>
    <r>
      <rPr>
        <b/>
        <sz val="10"/>
        <rFont val="Arial"/>
        <family val="2"/>
      </rPr>
      <t>Summer</t>
    </r>
    <r>
      <rPr>
        <sz val="10"/>
        <rFont val="Arial"/>
        <family val="2"/>
      </rPr>
      <t>)</t>
    </r>
  </si>
  <si>
    <r>
      <rPr>
        <b/>
        <sz val="10"/>
        <rFont val="Arial"/>
        <family val="2"/>
      </rPr>
      <t>Graduate</t>
    </r>
    <r>
      <rPr>
        <sz val="10"/>
        <rFont val="Arial"/>
        <family val="2"/>
      </rPr>
      <t xml:space="preserve"> Student Assistant (</t>
    </r>
    <r>
      <rPr>
        <b/>
        <sz val="10"/>
        <rFont val="Arial"/>
        <family val="2"/>
      </rPr>
      <t>Fall</t>
    </r>
    <r>
      <rPr>
        <sz val="10"/>
        <rFont val="Arial"/>
        <family val="2"/>
      </rPr>
      <t xml:space="preserve"> and </t>
    </r>
    <r>
      <rPr>
        <b/>
        <sz val="10"/>
        <rFont val="Arial"/>
        <family val="2"/>
      </rPr>
      <t>Spring</t>
    </r>
    <r>
      <rPr>
        <sz val="10"/>
        <rFont val="Arial"/>
        <family val="2"/>
      </rPr>
      <t xml:space="preserve"> Semester)</t>
    </r>
  </si>
  <si>
    <r>
      <rPr>
        <b/>
        <sz val="10"/>
        <rFont val="Arial"/>
        <family val="2"/>
      </rPr>
      <t>Graduate</t>
    </r>
    <r>
      <rPr>
        <sz val="10"/>
        <rFont val="Arial"/>
        <family val="2"/>
      </rPr>
      <t xml:space="preserve"> Student Assistant (</t>
    </r>
    <r>
      <rPr>
        <b/>
        <sz val="10"/>
        <rFont val="Arial"/>
        <family val="2"/>
      </rPr>
      <t>Summer</t>
    </r>
    <r>
      <rPr>
        <sz val="10"/>
        <rFont val="Arial"/>
        <family val="2"/>
      </rPr>
      <t>)</t>
    </r>
  </si>
  <si>
    <r>
      <t>Master's GRA on Stipend (</t>
    </r>
    <r>
      <rPr>
        <b/>
        <sz val="10"/>
        <rFont val="Arial"/>
        <family val="2"/>
      </rPr>
      <t>Fal</t>
    </r>
    <r>
      <rPr>
        <sz val="10"/>
        <rFont val="Arial"/>
        <family val="2"/>
      </rPr>
      <t xml:space="preserve">l and </t>
    </r>
    <r>
      <rPr>
        <b/>
        <sz val="10"/>
        <rFont val="Arial"/>
        <family val="2"/>
      </rPr>
      <t>Spring</t>
    </r>
    <r>
      <rPr>
        <sz val="10"/>
        <rFont val="Arial"/>
        <family val="2"/>
      </rPr>
      <t xml:space="preserve"> Semester)</t>
    </r>
  </si>
  <si>
    <r>
      <t>Master's GRA on Stipend (</t>
    </r>
    <r>
      <rPr>
        <b/>
        <sz val="10"/>
        <rFont val="Arial"/>
        <family val="2"/>
      </rPr>
      <t>Summer</t>
    </r>
    <r>
      <rPr>
        <sz val="10"/>
        <rFont val="Arial"/>
        <family val="2"/>
      </rPr>
      <t>)</t>
    </r>
  </si>
  <si>
    <t>Other</t>
  </si>
  <si>
    <t>For student assistants or other non-students, include the hourly rate (unless already populated) in column B, the number of hours per week in column C, weeks per year in colum D, and number of people im column E.</t>
  </si>
  <si>
    <t>fringe per semester</t>
  </si>
  <si>
    <t>fringe per year</t>
  </si>
  <si>
    <t>Biology (pending)</t>
  </si>
  <si>
    <t>Hours/week or # of semesters or summer months</t>
  </si>
  <si>
    <t>summer salary per month</t>
  </si>
  <si>
    <t>fringe (1 month)</t>
  </si>
  <si>
    <r>
      <t xml:space="preserve">total cost per </t>
    </r>
    <r>
      <rPr>
        <b/>
        <i/>
        <u/>
        <sz val="10"/>
        <rFont val="Arial"/>
        <family val="2"/>
      </rPr>
      <t>summer</t>
    </r>
    <r>
      <rPr>
        <b/>
        <i/>
        <sz val="10"/>
        <rFont val="Arial"/>
        <family val="2"/>
      </rPr>
      <t xml:space="preserve"> </t>
    </r>
    <r>
      <rPr>
        <b/>
        <i/>
        <u/>
        <sz val="10"/>
        <rFont val="Arial"/>
        <family val="2"/>
      </rPr>
      <t>month</t>
    </r>
    <r>
      <rPr>
        <b/>
        <i/>
        <sz val="10"/>
        <rFont val="Arial"/>
        <family val="2"/>
      </rPr>
      <t xml:space="preserve"> per GRA</t>
    </r>
  </si>
  <si>
    <t>Master's level GRAs  (Summer - June/July)</t>
  </si>
  <si>
    <t>Tier IV GRA: 40 hrs/week</t>
  </si>
  <si>
    <t>Hourly Rate/Stipend Amount</t>
  </si>
  <si>
    <t xml:space="preserve">For master's GRA Stipends: Enter rate per semester/month (column K) in column B, number of semesters/summer months in column C, and number of students in column E. </t>
  </si>
  <si>
    <t>Enter the Base Salary here</t>
  </si>
  <si>
    <t>Enter the AY/CY percent effort here</t>
  </si>
  <si>
    <t>Enter the number of summer months here.</t>
  </si>
  <si>
    <r>
      <t>Fringes</t>
    </r>
    <r>
      <rPr>
        <b/>
        <i/>
        <sz val="10"/>
        <color theme="3" tint="0.39997558519241921"/>
        <rFont val="Arial"/>
        <family val="2"/>
      </rPr>
      <t xml:space="preserve"> </t>
    </r>
  </si>
  <si>
    <t xml:space="preserve">Only budget tangible items with a unit cost of $5000 or more and a useful life of more than one year. </t>
  </si>
  <si>
    <t>Number of units</t>
  </si>
  <si>
    <t>Note: Budget the costs for conference registration under "Other Costs"</t>
  </si>
  <si>
    <t xml:space="preserve">Cost of Living Increase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</si>
</sst>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00"/>
  </numFmts>
  <fonts count="34">
    <font>
      <sz val="10"/>
      <name val="Arial"/>
    </font>
    <font>
      <sz val="10"/>
      <name val="Arial"/>
      <family val="2"/>
    </font>
    <font>
      <b/>
      <sz val="10"/>
      <name val="Arial"/>
      <family val="2"/>
    </font>
    <font>
      <i/>
      <sz val="10"/>
      <name val="Arial"/>
      <family val="2"/>
    </font>
    <font>
      <b/>
      <i/>
      <sz val="10"/>
      <name val="Arial"/>
      <family val="2"/>
    </font>
    <font>
      <b/>
      <sz val="10"/>
      <name val="Moderne"/>
      <family val="2"/>
    </font>
    <font>
      <sz val="10"/>
      <name val="Moderne"/>
      <family val="2"/>
    </font>
    <font>
      <sz val="10"/>
      <name val="Arial"/>
      <family val="2"/>
    </font>
    <font>
      <b/>
      <sz val="12"/>
      <name val="Arial"/>
      <family val="2"/>
    </font>
    <font>
      <b/>
      <i/>
      <sz val="10"/>
      <color theme="4"/>
      <name val="Moderne"/>
    </font>
    <font>
      <b/>
      <i/>
      <sz val="10"/>
      <color theme="4"/>
      <name val="Arial"/>
      <family val="2"/>
    </font>
    <font>
      <i/>
      <sz val="10"/>
      <color rgb="FFC00000"/>
      <name val="Arial"/>
      <family val="2"/>
    </font>
    <font>
      <i/>
      <u/>
      <sz val="10"/>
      <color rgb="FFC00000"/>
      <name val="Arial"/>
      <family val="2"/>
    </font>
    <font>
      <b/>
      <i/>
      <sz val="10"/>
      <color rgb="FFC00000"/>
      <name val="Arial"/>
      <family val="2"/>
    </font>
    <font>
      <sz val="10"/>
      <color rgb="FF7030A0"/>
      <name val="Arial"/>
      <family val="2"/>
    </font>
    <font>
      <i/>
      <sz val="10"/>
      <color rgb="FF7030A0"/>
      <name val="Arial"/>
      <family val="2"/>
    </font>
    <font>
      <b/>
      <sz val="10"/>
      <color rgb="FF7030A0"/>
      <name val="Arial"/>
      <family val="2"/>
    </font>
    <font>
      <i/>
      <sz val="10"/>
      <color theme="8" tint="-0.249977111117893"/>
      <name val="Arial"/>
      <family val="2"/>
    </font>
    <font>
      <u/>
      <sz val="10"/>
      <color theme="10"/>
      <name val="Arial"/>
      <family val="2"/>
    </font>
    <font>
      <u/>
      <sz val="10"/>
      <color theme="11"/>
      <name val="Arial"/>
      <family val="2"/>
    </font>
    <font>
      <b/>
      <sz val="12"/>
      <color rgb="FF7030A0"/>
      <name val="Arial"/>
      <family val="2"/>
    </font>
    <font>
      <sz val="12"/>
      <color rgb="FF7030A0"/>
      <name val="Arial"/>
      <family val="2"/>
    </font>
    <font>
      <sz val="11"/>
      <name val="Arial"/>
      <family val="2"/>
    </font>
    <font>
      <b/>
      <sz val="10"/>
      <color rgb="FFFF0000"/>
      <name val="Arial"/>
      <family val="2"/>
    </font>
    <font>
      <sz val="10"/>
      <color rgb="FFFF0000"/>
      <name val="Arial"/>
      <family val="2"/>
    </font>
    <font>
      <sz val="12"/>
      <name val="Arial"/>
      <family val="2"/>
    </font>
    <font>
      <b/>
      <i/>
      <sz val="12"/>
      <name val="Arial"/>
      <family val="2"/>
    </font>
    <font>
      <b/>
      <i/>
      <sz val="12"/>
      <color rgb="FF7030A0"/>
      <name val="Arial"/>
      <family val="2"/>
    </font>
    <font>
      <i/>
      <sz val="12"/>
      <color rgb="FF7030A0"/>
      <name val="Arial"/>
      <family val="2"/>
    </font>
    <font>
      <b/>
      <i/>
      <u/>
      <sz val="10"/>
      <name val="Arial"/>
      <family val="2"/>
    </font>
    <font>
      <b/>
      <u/>
      <sz val="10"/>
      <name val="Arial"/>
      <family val="2"/>
    </font>
    <font>
      <b/>
      <i/>
      <sz val="10"/>
      <color theme="3" tint="0.39997558519241921"/>
      <name val="Arial"/>
      <family val="2"/>
    </font>
    <font>
      <i/>
      <sz val="10"/>
      <color theme="3" tint="0.39997558519241921"/>
      <name val="Arial"/>
      <family val="2"/>
    </font>
    <font>
      <b/>
      <i/>
      <sz val="10"/>
      <color rgb="FF7030A0"/>
      <name val="Arial"/>
      <family val="2"/>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0">
    <xf numFmtId="0" fontId="0"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322">
    <xf numFmtId="0" fontId="0" fillId="0" borderId="0" xfId="0"/>
    <xf numFmtId="164" fontId="0" fillId="0" borderId="0" xfId="0" applyNumberFormat="1"/>
    <xf numFmtId="0" fontId="2" fillId="0" borderId="0" xfId="0" applyFont="1"/>
    <xf numFmtId="0" fontId="3" fillId="0" borderId="1" xfId="0" applyFont="1" applyBorder="1" applyAlignment="1">
      <alignment horizontal="center"/>
    </xf>
    <xf numFmtId="164" fontId="2" fillId="0" borderId="0" xfId="0" applyNumberFormat="1" applyFont="1"/>
    <xf numFmtId="9" fontId="2" fillId="0" borderId="0" xfId="0" applyNumberFormat="1" applyFont="1"/>
    <xf numFmtId="3" fontId="2" fillId="0" borderId="0" xfId="0" applyNumberFormat="1" applyFont="1"/>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6" fillId="0" borderId="0" xfId="0" applyFont="1" applyBorder="1"/>
    <xf numFmtId="0" fontId="6" fillId="0" borderId="0" xfId="0" applyFont="1"/>
    <xf numFmtId="0" fontId="5" fillId="0" borderId="0" xfId="0" applyFont="1"/>
    <xf numFmtId="44" fontId="7" fillId="0" borderId="0" xfId="0" applyNumberFormat="1" applyFont="1" applyAlignment="1">
      <alignment horizontal="left"/>
    </xf>
    <xf numFmtId="44" fontId="7" fillId="0" borderId="0" xfId="0" applyNumberFormat="1" applyFont="1"/>
    <xf numFmtId="44" fontId="2" fillId="0" borderId="0" xfId="0" applyNumberFormat="1" applyFont="1" applyAlignment="1">
      <alignment horizontal="left"/>
    </xf>
    <xf numFmtId="0" fontId="3" fillId="0" borderId="0" xfId="0" applyFont="1" applyFill="1" applyBorder="1" applyAlignment="1">
      <alignment horizontal="center"/>
    </xf>
    <xf numFmtId="0" fontId="11" fillId="0" borderId="0" xfId="0" applyFont="1"/>
    <xf numFmtId="165" fontId="11" fillId="0" borderId="0" xfId="0" applyNumberFormat="1" applyFont="1"/>
    <xf numFmtId="164" fontId="0" fillId="0" borderId="0" xfId="0" applyNumberFormat="1"/>
    <xf numFmtId="0" fontId="0" fillId="0" borderId="0" xfId="0"/>
    <xf numFmtId="0" fontId="7"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6" fillId="0" borderId="0" xfId="0" applyFont="1"/>
    <xf numFmtId="0" fontId="14" fillId="0" borderId="0" xfId="0" applyFont="1" applyAlignment="1">
      <alignment horizontal="center"/>
    </xf>
    <xf numFmtId="164" fontId="14" fillId="0" borderId="0" xfId="0" applyNumberFormat="1" applyFont="1" applyAlignment="1">
      <alignment horizontal="center"/>
    </xf>
    <xf numFmtId="0" fontId="3" fillId="0" borderId="1" xfId="0" applyFont="1" applyBorder="1" applyAlignment="1">
      <alignment horizontal="center" wrapText="1"/>
    </xf>
    <xf numFmtId="2" fontId="7" fillId="0" borderId="0" xfId="0" applyNumberFormat="1" applyFont="1" applyBorder="1" applyAlignment="1">
      <alignment horizontal="center"/>
    </xf>
    <xf numFmtId="4" fontId="0" fillId="0" borderId="0" xfId="0" applyNumberFormat="1"/>
    <xf numFmtId="10" fontId="0" fillId="0" borderId="0" xfId="0" applyNumberFormat="1"/>
    <xf numFmtId="10" fontId="7" fillId="0" borderId="0" xfId="0" applyNumberFormat="1" applyFont="1" applyBorder="1" applyAlignment="1">
      <alignment horizontal="center"/>
    </xf>
    <xf numFmtId="10" fontId="1" fillId="0" borderId="0" xfId="0" applyNumberFormat="1" applyFont="1" applyFill="1" applyBorder="1" applyAlignment="1">
      <alignment horizontal="center"/>
    </xf>
    <xf numFmtId="44" fontId="2" fillId="0" borderId="2" xfId="0" applyNumberFormat="1" applyFont="1" applyBorder="1" applyAlignment="1" applyProtection="1">
      <alignment horizontal="left"/>
    </xf>
    <xf numFmtId="44" fontId="2" fillId="0" borderId="2" xfId="0" applyNumberFormat="1" applyFont="1" applyBorder="1" applyAlignment="1" applyProtection="1">
      <alignment horizontal="center"/>
    </xf>
    <xf numFmtId="44" fontId="2" fillId="0" borderId="2" xfId="0" applyNumberFormat="1" applyFont="1" applyBorder="1" applyAlignment="1" applyProtection="1">
      <alignment horizontal="center" wrapText="1"/>
    </xf>
    <xf numFmtId="5" fontId="7" fillId="0" borderId="2" xfId="0" applyNumberFormat="1" applyFont="1" applyBorder="1" applyAlignment="1" applyProtection="1">
      <alignment horizontal="center"/>
    </xf>
    <xf numFmtId="164" fontId="7" fillId="0" borderId="2" xfId="0" applyNumberFormat="1" applyFont="1" applyBorder="1" applyAlignment="1" applyProtection="1">
      <alignment horizontal="center"/>
    </xf>
    <xf numFmtId="44" fontId="7" fillId="0" borderId="5" xfId="0" applyNumberFormat="1" applyFont="1" applyBorder="1" applyProtection="1"/>
    <xf numFmtId="44" fontId="7" fillId="0" borderId="7" xfId="0" applyNumberFormat="1" applyFont="1" applyBorder="1" applyProtection="1"/>
    <xf numFmtId="44" fontId="1" fillId="0" borderId="7" xfId="0" applyNumberFormat="1" applyFont="1" applyBorder="1" applyProtection="1"/>
    <xf numFmtId="44" fontId="7" fillId="0" borderId="8" xfId="0" applyNumberFormat="1" applyFont="1" applyBorder="1" applyAlignment="1" applyProtection="1">
      <alignment horizontal="left"/>
    </xf>
    <xf numFmtId="44" fontId="7" fillId="0" borderId="1" xfId="0" applyNumberFormat="1" applyFont="1" applyBorder="1" applyProtection="1"/>
    <xf numFmtId="44" fontId="7" fillId="0" borderId="9" xfId="0" applyNumberFormat="1" applyFont="1" applyBorder="1" applyProtection="1"/>
    <xf numFmtId="0" fontId="5" fillId="0" borderId="0" xfId="0" applyFont="1" applyBorder="1" applyAlignment="1" applyProtection="1">
      <alignment horizontal="center"/>
      <protection locked="0"/>
    </xf>
    <xf numFmtId="0" fontId="6" fillId="0" borderId="0" xfId="0" applyFont="1" applyBorder="1" applyAlignment="1" applyProtection="1">
      <protection locked="0"/>
    </xf>
    <xf numFmtId="0" fontId="6" fillId="0" borderId="0" xfId="0" applyFont="1" applyProtection="1">
      <protection locked="0"/>
    </xf>
    <xf numFmtId="0" fontId="0" fillId="0" borderId="0" xfId="0" applyFont="1" applyAlignment="1">
      <alignment wrapText="1"/>
    </xf>
    <xf numFmtId="6" fontId="3" fillId="0" borderId="0" xfId="0" applyNumberFormat="1" applyFont="1"/>
    <xf numFmtId="0" fontId="0" fillId="0" borderId="0" xfId="0" applyNumberFormat="1" applyAlignment="1"/>
    <xf numFmtId="164" fontId="8" fillId="0" borderId="0" xfId="0" applyNumberFormat="1" applyFont="1"/>
    <xf numFmtId="44" fontId="2" fillId="3" borderId="0" xfId="0" applyNumberFormat="1" applyFont="1" applyFill="1" applyAlignment="1">
      <alignment horizontal="left"/>
    </xf>
    <xf numFmtId="44" fontId="7" fillId="3" borderId="0" xfId="0" applyNumberFormat="1" applyFont="1" applyFill="1" applyAlignment="1">
      <alignment horizontal="left"/>
    </xf>
    <xf numFmtId="44" fontId="10" fillId="0" borderId="0" xfId="0" applyNumberFormat="1" applyFont="1" applyAlignment="1" applyProtection="1">
      <alignment horizontal="right"/>
    </xf>
    <xf numFmtId="10" fontId="9" fillId="0" borderId="0" xfId="0" applyNumberFormat="1" applyFont="1" applyAlignment="1" applyProtection="1">
      <alignment horizontal="center"/>
    </xf>
    <xf numFmtId="44" fontId="7" fillId="0" borderId="0" xfId="0" applyNumberFormat="1" applyFont="1" applyProtection="1"/>
    <xf numFmtId="0" fontId="6" fillId="0" borderId="0" xfId="0" applyFont="1" applyProtection="1"/>
    <xf numFmtId="44" fontId="1" fillId="0" borderId="0" xfId="0" applyNumberFormat="1" applyFont="1" applyAlignment="1" applyProtection="1">
      <alignment horizontal="left"/>
    </xf>
    <xf numFmtId="44" fontId="7" fillId="0" borderId="0" xfId="0" applyNumberFormat="1" applyFont="1" applyAlignment="1" applyProtection="1">
      <alignment horizontal="left"/>
    </xf>
    <xf numFmtId="0" fontId="1" fillId="0" borderId="0" xfId="0" applyFont="1"/>
    <xf numFmtId="0" fontId="0" fillId="0" borderId="0" xfId="0" applyAlignment="1">
      <alignment horizontal="left"/>
    </xf>
    <xf numFmtId="0" fontId="0" fillId="0" borderId="0" xfId="0" applyAlignment="1"/>
    <xf numFmtId="0" fontId="15" fillId="0" borderId="0" xfId="0" applyFont="1"/>
    <xf numFmtId="0" fontId="0" fillId="0" borderId="0" xfId="0" applyAlignment="1">
      <alignment wrapText="1"/>
    </xf>
    <xf numFmtId="0" fontId="0" fillId="0" borderId="0" xfId="0" applyFont="1"/>
    <xf numFmtId="0" fontId="0" fillId="4" borderId="0" xfId="0" applyFill="1"/>
    <xf numFmtId="0" fontId="2" fillId="4" borderId="0" xfId="0" applyFont="1" applyFill="1" applyAlignment="1">
      <alignment wrapText="1"/>
    </xf>
    <xf numFmtId="0" fontId="3" fillId="0" borderId="0" xfId="0" applyFont="1" applyAlignment="1">
      <alignment wrapText="1"/>
    </xf>
    <xf numFmtId="164" fontId="7" fillId="0" borderId="7" xfId="0" applyNumberFormat="1" applyFont="1" applyBorder="1" applyAlignment="1">
      <alignment horizontal="right"/>
    </xf>
    <xf numFmtId="0" fontId="0" fillId="0" borderId="7" xfId="0" applyBorder="1"/>
    <xf numFmtId="164" fontId="0" fillId="0" borderId="7" xfId="0" applyNumberFormat="1" applyBorder="1"/>
    <xf numFmtId="164" fontId="2" fillId="0" borderId="7" xfId="0" applyNumberFormat="1" applyFont="1" applyBorder="1"/>
    <xf numFmtId="3" fontId="2" fillId="0" borderId="7" xfId="0" applyNumberFormat="1" applyFont="1" applyBorder="1"/>
    <xf numFmtId="0" fontId="3" fillId="0" borderId="7" xfId="0" applyFont="1" applyFill="1" applyBorder="1" applyAlignment="1">
      <alignment horizontal="center"/>
    </xf>
    <xf numFmtId="166" fontId="0" fillId="0" borderId="7" xfId="0" applyNumberFormat="1" applyBorder="1"/>
    <xf numFmtId="0" fontId="2" fillId="0" borderId="10" xfId="0" applyFont="1" applyBorder="1"/>
    <xf numFmtId="3" fontId="2" fillId="0" borderId="10" xfId="0" applyNumberFormat="1" applyFont="1" applyBorder="1"/>
    <xf numFmtId="3" fontId="2" fillId="0" borderId="11" xfId="0" applyNumberFormat="1" applyFont="1" applyBorder="1"/>
    <xf numFmtId="10" fontId="1" fillId="0" borderId="10" xfId="0" applyNumberFormat="1" applyFont="1" applyFill="1" applyBorder="1" applyAlignment="1">
      <alignment horizontal="center"/>
    </xf>
    <xf numFmtId="0" fontId="2" fillId="4" borderId="0" xfId="0" applyFont="1" applyFill="1" applyBorder="1" applyAlignment="1">
      <alignment horizontal="left"/>
    </xf>
    <xf numFmtId="164" fontId="3" fillId="4" borderId="0" xfId="0" applyNumberFormat="1" applyFont="1" applyFill="1" applyBorder="1" applyAlignment="1">
      <alignment horizontal="center"/>
    </xf>
    <xf numFmtId="0" fontId="3" fillId="4" borderId="0" xfId="0" applyFont="1" applyFill="1" applyBorder="1" applyAlignment="1">
      <alignment horizontal="center"/>
    </xf>
    <xf numFmtId="0" fontId="3" fillId="4" borderId="7" xfId="0" applyFont="1" applyFill="1" applyBorder="1" applyAlignment="1">
      <alignment horizontal="center"/>
    </xf>
    <xf numFmtId="10" fontId="3" fillId="4" borderId="0" xfId="0" applyNumberFormat="1" applyFont="1" applyFill="1" applyBorder="1" applyAlignment="1">
      <alignment horizontal="center"/>
    </xf>
    <xf numFmtId="0" fontId="2" fillId="4" borderId="0" xfId="0" applyFont="1" applyFill="1"/>
    <xf numFmtId="164" fontId="0" fillId="4" borderId="0" xfId="0" applyNumberFormat="1" applyFill="1"/>
    <xf numFmtId="0" fontId="0" fillId="4" borderId="7" xfId="0" applyFill="1" applyBorder="1"/>
    <xf numFmtId="2" fontId="7" fillId="4" borderId="0" xfId="0" applyNumberFormat="1" applyFont="1" applyFill="1" applyBorder="1" applyAlignment="1">
      <alignment horizontal="center"/>
    </xf>
    <xf numFmtId="10" fontId="1" fillId="4" borderId="0" xfId="0" applyNumberFormat="1" applyFont="1" applyFill="1" applyBorder="1" applyAlignment="1">
      <alignment horizontal="center"/>
    </xf>
    <xf numFmtId="164" fontId="0" fillId="4" borderId="7" xfId="0" applyNumberFormat="1" applyFill="1" applyBorder="1"/>
    <xf numFmtId="3" fontId="0" fillId="4" borderId="0" xfId="0" applyNumberFormat="1" applyFill="1"/>
    <xf numFmtId="10" fontId="17" fillId="0" borderId="0" xfId="0" applyNumberFormat="1" applyFont="1" applyFill="1" applyBorder="1" applyAlignment="1">
      <alignment horizontal="left"/>
    </xf>
    <xf numFmtId="164" fontId="8" fillId="4" borderId="0" xfId="0" applyNumberFormat="1" applyFont="1" applyFill="1"/>
    <xf numFmtId="0" fontId="3" fillId="4" borderId="0" xfId="0" applyFont="1" applyFill="1" applyAlignment="1">
      <alignment horizontal="center"/>
    </xf>
    <xf numFmtId="0" fontId="15" fillId="4" borderId="0" xfId="0" applyFont="1" applyFill="1" applyAlignment="1">
      <alignment horizontal="center"/>
    </xf>
    <xf numFmtId="0" fontId="3" fillId="4" borderId="0" xfId="0" applyFont="1" applyFill="1"/>
    <xf numFmtId="0" fontId="14" fillId="4" borderId="0" xfId="0" applyFont="1" applyFill="1" applyAlignment="1">
      <alignment horizontal="center"/>
    </xf>
    <xf numFmtId="0" fontId="0" fillId="4" borderId="0" xfId="0" applyNumberFormat="1" applyFill="1" applyAlignment="1"/>
    <xf numFmtId="164" fontId="2" fillId="4" borderId="0" xfId="0" applyNumberFormat="1" applyFont="1" applyFill="1"/>
    <xf numFmtId="164" fontId="16" fillId="4" borderId="0" xfId="0" applyNumberFormat="1" applyFont="1" applyFill="1" applyAlignment="1">
      <alignment horizontal="center"/>
    </xf>
    <xf numFmtId="164" fontId="8" fillId="0" borderId="10" xfId="0" applyNumberFormat="1" applyFont="1" applyBorder="1"/>
    <xf numFmtId="0" fontId="3" fillId="0" borderId="0" xfId="0" applyFont="1" applyAlignment="1">
      <alignment horizontal="center" wrapText="1"/>
    </xf>
    <xf numFmtId="0" fontId="24" fillId="0" borderId="0" xfId="0" applyFont="1"/>
    <xf numFmtId="165" fontId="11" fillId="4" borderId="0" xfId="0" applyNumberFormat="1" applyFont="1" applyFill="1"/>
    <xf numFmtId="0" fontId="12" fillId="4" borderId="0" xfId="0" applyFont="1" applyFill="1" applyAlignment="1">
      <alignment wrapText="1"/>
    </xf>
    <xf numFmtId="0" fontId="3" fillId="0" borderId="10" xfId="0" applyFont="1" applyBorder="1" applyAlignment="1">
      <alignment wrapText="1"/>
    </xf>
    <xf numFmtId="165" fontId="13" fillId="0" borderId="10" xfId="0" applyNumberFormat="1" applyFont="1" applyBorder="1"/>
    <xf numFmtId="44" fontId="2" fillId="0" borderId="2" xfId="0" applyNumberFormat="1" applyFont="1" applyBorder="1" applyAlignment="1" applyProtection="1">
      <alignment horizontal="right"/>
    </xf>
    <xf numFmtId="44" fontId="2" fillId="5" borderId="2" xfId="0" applyNumberFormat="1" applyFont="1" applyFill="1" applyBorder="1" applyAlignment="1" applyProtection="1">
      <alignment horizontal="left"/>
    </xf>
    <xf numFmtId="5" fontId="7" fillId="5" borderId="2" xfId="0" applyNumberFormat="1" applyFont="1" applyFill="1" applyBorder="1" applyAlignment="1" applyProtection="1">
      <alignment horizontal="center"/>
    </xf>
    <xf numFmtId="44" fontId="2" fillId="5" borderId="2" xfId="0" applyNumberFormat="1" applyFont="1" applyFill="1" applyBorder="1" applyAlignment="1" applyProtection="1">
      <alignment horizontal="right" wrapText="1"/>
    </xf>
    <xf numFmtId="44" fontId="2" fillId="5" borderId="2" xfId="0" applyNumberFormat="1" applyFont="1" applyFill="1" applyBorder="1" applyAlignment="1" applyProtection="1">
      <alignment horizontal="right"/>
    </xf>
    <xf numFmtId="0" fontId="8" fillId="6" borderId="0" xfId="0" applyFont="1" applyFill="1"/>
    <xf numFmtId="0" fontId="0" fillId="6" borderId="0" xfId="0" applyFill="1"/>
    <xf numFmtId="0" fontId="14" fillId="6" borderId="0" xfId="0" applyFont="1" applyFill="1" applyAlignment="1">
      <alignment horizontal="center"/>
    </xf>
    <xf numFmtId="0" fontId="2" fillId="6" borderId="0" xfId="0" applyFont="1" applyFill="1"/>
    <xf numFmtId="164" fontId="0" fillId="6" borderId="0" xfId="0" applyNumberFormat="1" applyFill="1"/>
    <xf numFmtId="10" fontId="0" fillId="6" borderId="0" xfId="0" applyNumberFormat="1" applyFill="1"/>
    <xf numFmtId="0" fontId="25" fillId="6" borderId="0" xfId="0" applyFont="1" applyFill="1"/>
    <xf numFmtId="0" fontId="26" fillId="6" borderId="0" xfId="0" applyFont="1" applyFill="1" applyAlignment="1">
      <alignment wrapText="1"/>
    </xf>
    <xf numFmtId="5" fontId="2" fillId="5" borderId="2" xfId="0" applyNumberFormat="1" applyFont="1" applyFill="1" applyBorder="1" applyAlignment="1" applyProtection="1">
      <alignment horizontal="center"/>
    </xf>
    <xf numFmtId="5" fontId="2" fillId="5" borderId="2" xfId="1" applyNumberFormat="1" applyFont="1" applyFill="1" applyBorder="1" applyAlignment="1" applyProtection="1">
      <alignment horizontal="center"/>
    </xf>
    <xf numFmtId="0" fontId="3" fillId="0" borderId="0" xfId="0" applyFont="1" applyBorder="1" applyAlignment="1">
      <alignment wrapText="1"/>
    </xf>
    <xf numFmtId="0" fontId="8" fillId="6" borderId="0" xfId="0" applyFont="1" applyFill="1" applyAlignment="1"/>
    <xf numFmtId="0" fontId="8" fillId="6" borderId="0" xfId="0" applyFont="1" applyFill="1" applyAlignment="1">
      <alignment horizontal="right"/>
    </xf>
    <xf numFmtId="0" fontId="25" fillId="6" borderId="0" xfId="0" applyFont="1" applyFill="1" applyAlignment="1">
      <alignment horizontal="right"/>
    </xf>
    <xf numFmtId="0" fontId="3" fillId="0" borderId="0" xfId="0" applyFont="1" applyAlignment="1">
      <alignment horizontal="right"/>
    </xf>
    <xf numFmtId="165" fontId="3" fillId="4" borderId="0" xfId="0" applyNumberFormat="1" applyFont="1" applyFill="1" applyAlignment="1">
      <alignment horizontal="right"/>
    </xf>
    <xf numFmtId="0" fontId="3" fillId="4" borderId="0" xfId="0" applyFont="1" applyFill="1" applyAlignment="1">
      <alignment horizontal="right"/>
    </xf>
    <xf numFmtId="165" fontId="0" fillId="4" borderId="0" xfId="0" applyNumberFormat="1" applyFill="1" applyAlignment="1">
      <alignment horizontal="right"/>
    </xf>
    <xf numFmtId="165" fontId="3" fillId="0" borderId="0" xfId="0" applyNumberFormat="1" applyFont="1" applyAlignment="1">
      <alignment horizontal="right"/>
    </xf>
    <xf numFmtId="0" fontId="3" fillId="0" borderId="0" xfId="0" applyNumberFormat="1" applyFont="1" applyAlignment="1">
      <alignment horizontal="right"/>
    </xf>
    <xf numFmtId="165" fontId="0" fillId="0" borderId="0" xfId="0" applyNumberFormat="1" applyAlignment="1">
      <alignment horizontal="right"/>
    </xf>
    <xf numFmtId="165" fontId="3" fillId="0" borderId="10" xfId="0" applyNumberFormat="1" applyFont="1" applyBorder="1" applyAlignment="1">
      <alignment horizontal="right"/>
    </xf>
    <xf numFmtId="0" fontId="3" fillId="0" borderId="10" xfId="0" applyNumberFormat="1" applyFont="1" applyBorder="1" applyAlignment="1">
      <alignment horizontal="right"/>
    </xf>
    <xf numFmtId="0" fontId="3" fillId="4" borderId="0" xfId="0" applyNumberFormat="1" applyFont="1" applyFill="1" applyAlignment="1">
      <alignment horizontal="right"/>
    </xf>
    <xf numFmtId="0" fontId="0" fillId="0" borderId="0" xfId="0" applyAlignment="1">
      <alignment horizontal="right"/>
    </xf>
    <xf numFmtId="165" fontId="25" fillId="6" borderId="0" xfId="0" applyNumberFormat="1" applyFont="1" applyFill="1" applyAlignment="1">
      <alignment horizontal="right"/>
    </xf>
    <xf numFmtId="167" fontId="3" fillId="4" borderId="0" xfId="0" applyNumberFormat="1" applyFont="1" applyFill="1" applyAlignment="1">
      <alignment horizontal="right"/>
    </xf>
    <xf numFmtId="165" fontId="3" fillId="0" borderId="0" xfId="3" applyNumberFormat="1" applyFont="1" applyAlignment="1">
      <alignment horizontal="right"/>
    </xf>
    <xf numFmtId="0" fontId="3" fillId="0" borderId="0" xfId="3" applyFont="1" applyAlignment="1">
      <alignment horizontal="right"/>
    </xf>
    <xf numFmtId="165" fontId="3" fillId="0" borderId="10" xfId="3" applyNumberFormat="1" applyFont="1" applyBorder="1" applyAlignment="1">
      <alignment horizontal="right"/>
    </xf>
    <xf numFmtId="0" fontId="3" fillId="0" borderId="10" xfId="3" applyFont="1" applyBorder="1" applyAlignment="1">
      <alignment horizontal="right"/>
    </xf>
    <xf numFmtId="165" fontId="1" fillId="0" borderId="10" xfId="0" applyNumberFormat="1" applyFont="1" applyBorder="1" applyAlignment="1">
      <alignment horizontal="right"/>
    </xf>
    <xf numFmtId="165" fontId="3" fillId="4" borderId="0" xfId="3" applyNumberFormat="1" applyFont="1" applyFill="1" applyAlignment="1">
      <alignment horizontal="right"/>
    </xf>
    <xf numFmtId="0" fontId="3" fillId="4" borderId="0" xfId="3" applyFont="1" applyFill="1" applyAlignment="1">
      <alignment horizontal="right"/>
    </xf>
    <xf numFmtId="167" fontId="3" fillId="0" borderId="0" xfId="3" applyNumberFormat="1" applyFont="1" applyAlignment="1">
      <alignment horizontal="right"/>
    </xf>
    <xf numFmtId="167" fontId="3" fillId="0" borderId="0" xfId="3" applyNumberFormat="1" applyFont="1" applyBorder="1" applyAlignment="1">
      <alignment horizontal="right"/>
    </xf>
    <xf numFmtId="0" fontId="3" fillId="0" borderId="0" xfId="3" applyFont="1" applyBorder="1" applyAlignment="1">
      <alignment horizontal="right"/>
    </xf>
    <xf numFmtId="165" fontId="1" fillId="0" borderId="0" xfId="0" applyNumberFormat="1" applyFont="1" applyBorder="1" applyAlignment="1">
      <alignment horizontal="right"/>
    </xf>
    <xf numFmtId="0" fontId="3" fillId="6" borderId="0" xfId="0" applyFont="1" applyFill="1" applyAlignment="1">
      <alignment horizontal="right"/>
    </xf>
    <xf numFmtId="0" fontId="0" fillId="4" borderId="0" xfId="0" applyFill="1" applyAlignment="1">
      <alignment horizontal="right"/>
    </xf>
    <xf numFmtId="164" fontId="0" fillId="0" borderId="0" xfId="0" applyNumberFormat="1" applyAlignment="1">
      <alignment horizontal="right"/>
    </xf>
    <xf numFmtId="1" fontId="0" fillId="0" borderId="0" xfId="0" applyNumberFormat="1" applyAlignment="1">
      <alignment horizontal="right"/>
    </xf>
    <xf numFmtId="164" fontId="0" fillId="0" borderId="10" xfId="0" applyNumberFormat="1" applyBorder="1" applyAlignment="1">
      <alignment horizontal="right"/>
    </xf>
    <xf numFmtId="1" fontId="0" fillId="0" borderId="10" xfId="0" applyNumberFormat="1" applyBorder="1" applyAlignment="1">
      <alignment horizontal="right"/>
    </xf>
    <xf numFmtId="165" fontId="0" fillId="0" borderId="10" xfId="0" applyNumberFormat="1" applyBorder="1" applyAlignment="1">
      <alignment horizontal="right"/>
    </xf>
    <xf numFmtId="164" fontId="0" fillId="4" borderId="0" xfId="0" applyNumberFormat="1" applyFill="1" applyAlignment="1">
      <alignment horizontal="right"/>
    </xf>
    <xf numFmtId="1" fontId="0" fillId="4" borderId="0" xfId="0" applyNumberFormat="1" applyFill="1" applyAlignment="1">
      <alignment horizontal="right"/>
    </xf>
    <xf numFmtId="0" fontId="3" fillId="0" borderId="10" xfId="0" applyFont="1" applyBorder="1" applyAlignment="1">
      <alignment horizontal="right"/>
    </xf>
    <xf numFmtId="165" fontId="1" fillId="0" borderId="0" xfId="0" applyNumberFormat="1" applyFont="1" applyAlignment="1">
      <alignment horizontal="right"/>
    </xf>
    <xf numFmtId="165" fontId="3" fillId="0" borderId="0" xfId="6" applyNumberFormat="1" applyFont="1" applyAlignment="1">
      <alignment horizontal="right"/>
    </xf>
    <xf numFmtId="0" fontId="3" fillId="0" borderId="0" xfId="6" applyFont="1" applyAlignment="1">
      <alignment horizontal="right"/>
    </xf>
    <xf numFmtId="165" fontId="3" fillId="0" borderId="10" xfId="6" applyNumberFormat="1" applyFont="1" applyBorder="1" applyAlignment="1">
      <alignment horizontal="right"/>
    </xf>
    <xf numFmtId="0" fontId="3" fillId="0" borderId="10" xfId="6" applyFont="1" applyBorder="1" applyAlignment="1">
      <alignment horizontal="right"/>
    </xf>
    <xf numFmtId="165" fontId="3" fillId="4" borderId="0" xfId="6" applyNumberFormat="1" applyFont="1" applyFill="1" applyAlignment="1">
      <alignment horizontal="right"/>
    </xf>
    <xf numFmtId="0" fontId="3" fillId="4" borderId="0" xfId="6" applyFont="1" applyFill="1" applyAlignment="1">
      <alignment horizontal="right"/>
    </xf>
    <xf numFmtId="44" fontId="8" fillId="0" borderId="1" xfId="0" applyNumberFormat="1" applyFont="1" applyBorder="1" applyAlignment="1">
      <alignment horizontal="center"/>
    </xf>
    <xf numFmtId="44" fontId="2" fillId="0" borderId="0" xfId="0" applyNumberFormat="1" applyFont="1" applyBorder="1" applyAlignment="1">
      <alignment horizontal="center"/>
    </xf>
    <xf numFmtId="44" fontId="10" fillId="0" borderId="14" xfId="0" applyNumberFormat="1" applyFont="1" applyBorder="1" applyAlignment="1">
      <alignment horizontal="right"/>
    </xf>
    <xf numFmtId="44" fontId="2" fillId="0" borderId="3" xfId="0" applyNumberFormat="1" applyFont="1" applyBorder="1" applyAlignment="1">
      <alignment horizontal="left"/>
    </xf>
    <xf numFmtId="44" fontId="1" fillId="0" borderId="4" xfId="0" applyNumberFormat="1" applyFont="1" applyBorder="1"/>
    <xf numFmtId="44" fontId="1" fillId="0" borderId="5" xfId="0" applyNumberFormat="1" applyFont="1" applyBorder="1"/>
    <xf numFmtId="44" fontId="1" fillId="0" borderId="6" xfId="0" applyNumberFormat="1" applyFont="1" applyBorder="1" applyAlignment="1">
      <alignment horizontal="left"/>
    </xf>
    <xf numFmtId="44" fontId="1" fillId="0" borderId="0" xfId="0" applyNumberFormat="1" applyFont="1"/>
    <xf numFmtId="44" fontId="1" fillId="0" borderId="7" xfId="0" applyNumberFormat="1" applyFont="1" applyBorder="1"/>
    <xf numFmtId="2" fontId="7" fillId="0" borderId="0" xfId="0" applyNumberFormat="1" applyFont="1" applyBorder="1" applyAlignment="1" applyProtection="1">
      <alignment horizontal="center"/>
    </xf>
    <xf numFmtId="0" fontId="6" fillId="0" borderId="0" xfId="0" applyFont="1" applyBorder="1" applyProtection="1"/>
    <xf numFmtId="0" fontId="5" fillId="0" borderId="0" xfId="0" applyFont="1" applyProtection="1"/>
    <xf numFmtId="164" fontId="0" fillId="0" borderId="0" xfId="0" applyNumberFormat="1" applyFill="1"/>
    <xf numFmtId="0" fontId="3" fillId="0" borderId="9" xfId="0" applyFont="1" applyBorder="1" applyAlignment="1">
      <alignment horizontal="center" wrapText="1"/>
    </xf>
    <xf numFmtId="0" fontId="3" fillId="0" borderId="1" xfId="0" applyFont="1" applyFill="1" applyBorder="1" applyAlignment="1">
      <alignment horizontal="center" wrapText="1"/>
    </xf>
    <xf numFmtId="49" fontId="1" fillId="7" borderId="0" xfId="0" applyNumberFormat="1" applyFont="1" applyFill="1" applyBorder="1" applyAlignment="1" applyProtection="1">
      <alignment horizontal="center"/>
      <protection locked="0"/>
    </xf>
    <xf numFmtId="49" fontId="0" fillId="7" borderId="0" xfId="0" applyNumberFormat="1" applyFont="1" applyFill="1" applyBorder="1" applyAlignment="1" applyProtection="1">
      <alignment horizontal="center"/>
      <protection locked="0"/>
    </xf>
    <xf numFmtId="164" fontId="7" fillId="7" borderId="0" xfId="0" applyNumberFormat="1" applyFont="1" applyFill="1" applyBorder="1" applyAlignment="1" applyProtection="1">
      <alignment horizontal="right"/>
      <protection locked="0"/>
    </xf>
    <xf numFmtId="10" fontId="7" fillId="7" borderId="0" xfId="0" applyNumberFormat="1" applyFont="1" applyFill="1" applyBorder="1" applyAlignment="1" applyProtection="1">
      <alignment horizontal="center"/>
      <protection locked="0"/>
    </xf>
    <xf numFmtId="4" fontId="0" fillId="7" borderId="0" xfId="0" applyNumberFormat="1" applyFill="1" applyProtection="1">
      <protection locked="0"/>
    </xf>
    <xf numFmtId="10" fontId="9" fillId="7" borderId="15" xfId="0" applyNumberFormat="1" applyFont="1" applyFill="1" applyBorder="1" applyAlignment="1" applyProtection="1">
      <alignment horizontal="center"/>
      <protection locked="0"/>
    </xf>
    <xf numFmtId="0" fontId="3" fillId="0" borderId="0" xfId="0" applyFont="1" applyFill="1"/>
    <xf numFmtId="164" fontId="4" fillId="7" borderId="1" xfId="0" applyNumberFormat="1" applyFont="1" applyFill="1" applyBorder="1" applyAlignment="1">
      <alignment horizontal="center" wrapText="1"/>
    </xf>
    <xf numFmtId="10" fontId="4" fillId="7" borderId="1" xfId="0" applyNumberFormat="1" applyFont="1" applyFill="1" applyBorder="1" applyAlignment="1">
      <alignment horizontal="center" wrapText="1"/>
    </xf>
    <xf numFmtId="0" fontId="4" fillId="7" borderId="1" xfId="0" applyFont="1" applyFill="1" applyBorder="1" applyAlignment="1">
      <alignment horizontal="center" wrapText="1"/>
    </xf>
    <xf numFmtId="0" fontId="1" fillId="7" borderId="0" xfId="0" applyFont="1" applyFill="1" applyAlignment="1" applyProtection="1">
      <alignment wrapText="1"/>
      <protection locked="0"/>
    </xf>
    <xf numFmtId="164" fontId="0" fillId="7" borderId="0" xfId="0" applyNumberFormat="1" applyFill="1" applyAlignment="1" applyProtection="1">
      <alignment horizontal="right"/>
      <protection locked="0"/>
    </xf>
    <xf numFmtId="1" fontId="0" fillId="7" borderId="0" xfId="0" applyNumberFormat="1" applyFill="1" applyAlignment="1" applyProtection="1">
      <alignment horizontal="right"/>
      <protection locked="0"/>
    </xf>
    <xf numFmtId="0" fontId="3" fillId="7" borderId="0" xfId="0" applyFont="1" applyFill="1" applyAlignment="1" applyProtection="1">
      <alignment wrapText="1"/>
      <protection locked="0"/>
    </xf>
    <xf numFmtId="0" fontId="0" fillId="7" borderId="0" xfId="0" applyFill="1" applyAlignment="1" applyProtection="1">
      <alignment wrapText="1"/>
      <protection locked="0"/>
    </xf>
    <xf numFmtId="0" fontId="3" fillId="7" borderId="0" xfId="3" applyFont="1" applyFill="1" applyAlignment="1" applyProtection="1">
      <alignment wrapText="1"/>
      <protection locked="0"/>
    </xf>
    <xf numFmtId="0" fontId="3" fillId="7" borderId="0" xfId="4" applyFont="1" applyFill="1" applyAlignment="1" applyProtection="1">
      <alignment wrapText="1"/>
      <protection locked="0"/>
    </xf>
    <xf numFmtId="0" fontId="3" fillId="7" borderId="0" xfId="5" applyFont="1" applyFill="1" applyAlignment="1" applyProtection="1">
      <alignment wrapText="1"/>
      <protection locked="0"/>
    </xf>
    <xf numFmtId="0" fontId="0" fillId="7" borderId="0" xfId="0" applyFill="1" applyProtection="1">
      <protection locked="0"/>
    </xf>
    <xf numFmtId="0" fontId="1" fillId="7" borderId="0" xfId="0" applyFont="1" applyFill="1" applyProtection="1">
      <protection locked="0"/>
    </xf>
    <xf numFmtId="165" fontId="3" fillId="7" borderId="0" xfId="0" applyNumberFormat="1" applyFont="1" applyFill="1" applyAlignment="1" applyProtection="1">
      <alignment horizontal="right"/>
      <protection locked="0"/>
    </xf>
    <xf numFmtId="0" fontId="3" fillId="7" borderId="0" xfId="0" applyFont="1" applyFill="1" applyAlignment="1" applyProtection="1">
      <alignment horizontal="right"/>
      <protection locked="0"/>
    </xf>
    <xf numFmtId="0" fontId="7" fillId="7" borderId="0" xfId="0" applyFont="1" applyFill="1" applyAlignment="1" applyProtection="1">
      <alignment wrapText="1"/>
      <protection locked="0"/>
    </xf>
    <xf numFmtId="0" fontId="3" fillId="7" borderId="0" xfId="6" applyFont="1" applyFill="1" applyAlignment="1" applyProtection="1">
      <alignment wrapText="1"/>
      <protection locked="0"/>
    </xf>
    <xf numFmtId="0" fontId="27" fillId="0" borderId="0" xfId="0" applyFont="1" applyAlignment="1">
      <alignment horizontal="center" wrapText="1"/>
    </xf>
    <xf numFmtId="0" fontId="0" fillId="0" borderId="0" xfId="0" applyAlignment="1">
      <alignment wrapText="1"/>
    </xf>
    <xf numFmtId="0" fontId="2" fillId="8" borderId="2" xfId="39" applyFont="1" applyFill="1" applyBorder="1" applyAlignment="1">
      <alignment wrapText="1"/>
    </xf>
    <xf numFmtId="0" fontId="4" fillId="0" borderId="2" xfId="0" applyFont="1" applyBorder="1" applyAlignment="1">
      <alignment horizontal="center" wrapText="1"/>
    </xf>
    <xf numFmtId="0" fontId="2" fillId="0" borderId="2" xfId="39" applyFont="1" applyFill="1" applyBorder="1" applyAlignment="1">
      <alignment horizontal="right" vertical="center" wrapText="1"/>
    </xf>
    <xf numFmtId="6" fontId="2" fillId="0" borderId="2" xfId="0" applyNumberFormat="1" applyFont="1" applyBorder="1" applyAlignment="1">
      <alignment horizontal="right"/>
    </xf>
    <xf numFmtId="6" fontId="2" fillId="0" borderId="2" xfId="0" applyNumberFormat="1" applyFont="1" applyBorder="1"/>
    <xf numFmtId="0" fontId="2" fillId="0" borderId="2" xfId="0" applyFont="1" applyBorder="1" applyAlignment="1">
      <alignment horizontal="right"/>
    </xf>
    <xf numFmtId="0" fontId="2" fillId="0" borderId="0" xfId="0" applyFont="1" applyAlignment="1">
      <alignment horizontal="left" vertical="top"/>
    </xf>
    <xf numFmtId="6" fontId="2" fillId="0" borderId="0" xfId="0" applyNumberFormat="1" applyFont="1" applyAlignment="1">
      <alignment horizontal="right"/>
    </xf>
    <xf numFmtId="165" fontId="2" fillId="0" borderId="0" xfId="0" applyNumberFormat="1" applyFont="1" applyAlignment="1">
      <alignment horizontal="center" vertical="center"/>
    </xf>
    <xf numFmtId="6" fontId="2" fillId="0" borderId="0" xfId="0" applyNumberFormat="1" applyFont="1"/>
    <xf numFmtId="0" fontId="2" fillId="9" borderId="2" xfId="39" applyFont="1" applyFill="1" applyBorder="1" applyAlignment="1">
      <alignment wrapText="1"/>
    </xf>
    <xf numFmtId="0" fontId="2" fillId="0" borderId="0" xfId="0" applyFont="1" applyAlignment="1">
      <alignment horizontal="left"/>
    </xf>
    <xf numFmtId="0" fontId="2" fillId="10" borderId="2" xfId="39" applyFont="1" applyFill="1" applyBorder="1" applyAlignment="1">
      <alignment horizontal="left" wrapText="1" indent="1"/>
    </xf>
    <xf numFmtId="0" fontId="2" fillId="0" borderId="2" xfId="0" applyFont="1" applyBorder="1" applyAlignment="1">
      <alignment horizontal="center" wrapText="1"/>
    </xf>
    <xf numFmtId="8" fontId="2" fillId="0" borderId="2" xfId="0" applyNumberFormat="1" applyFont="1" applyBorder="1"/>
    <xf numFmtId="164" fontId="0" fillId="0" borderId="16" xfId="0" applyNumberFormat="1" applyBorder="1" applyProtection="1">
      <protection locked="0"/>
    </xf>
    <xf numFmtId="0" fontId="0" fillId="7" borderId="16" xfId="0" applyFill="1" applyBorder="1" applyProtection="1">
      <protection locked="0"/>
    </xf>
    <xf numFmtId="164" fontId="0" fillId="0" borderId="16" xfId="0" applyNumberFormat="1" applyBorder="1"/>
    <xf numFmtId="164" fontId="14" fillId="2" borderId="16" xfId="0" applyNumberFormat="1" applyFont="1" applyFill="1" applyBorder="1" applyAlignment="1">
      <alignment horizontal="center"/>
    </xf>
    <xf numFmtId="164" fontId="1" fillId="2" borderId="16" xfId="0" applyNumberFormat="1" applyFont="1" applyFill="1" applyBorder="1" applyAlignment="1">
      <alignment horizontal="right"/>
    </xf>
    <xf numFmtId="164" fontId="1" fillId="0" borderId="16" xfId="0" applyNumberFormat="1" applyFont="1" applyBorder="1" applyAlignment="1">
      <alignment horizontal="right"/>
    </xf>
    <xf numFmtId="164" fontId="0" fillId="7" borderId="16" xfId="0" applyNumberFormat="1" applyFill="1" applyBorder="1" applyProtection="1">
      <protection locked="0"/>
    </xf>
    <xf numFmtId="0" fontId="0" fillId="2" borderId="16" xfId="0" applyFill="1" applyBorder="1" applyProtection="1">
      <protection locked="0"/>
    </xf>
    <xf numFmtId="0" fontId="0" fillId="11" borderId="16" xfId="0" applyFill="1" applyBorder="1" applyProtection="1">
      <protection locked="0"/>
    </xf>
    <xf numFmtId="6" fontId="3" fillId="7" borderId="16" xfId="0" applyNumberFormat="1" applyFont="1" applyFill="1" applyBorder="1" applyProtection="1">
      <protection locked="0"/>
    </xf>
    <xf numFmtId="0" fontId="3" fillId="7" borderId="16" xfId="0" applyFont="1" applyFill="1" applyBorder="1" applyProtection="1">
      <protection locked="0"/>
    </xf>
    <xf numFmtId="164" fontId="14" fillId="11" borderId="0" xfId="0" applyNumberFormat="1" applyFont="1" applyFill="1" applyAlignment="1">
      <alignment horizontal="center"/>
    </xf>
    <xf numFmtId="164" fontId="21" fillId="11" borderId="10" xfId="0" applyNumberFormat="1" applyFont="1" applyFill="1" applyBorder="1" applyAlignment="1">
      <alignment horizontal="center"/>
    </xf>
    <xf numFmtId="0" fontId="0" fillId="11" borderId="0" xfId="0" applyNumberFormat="1" applyFill="1" applyAlignment="1"/>
    <xf numFmtId="164" fontId="8" fillId="11" borderId="10" xfId="0" applyNumberFormat="1" applyFont="1" applyFill="1" applyBorder="1"/>
    <xf numFmtId="164" fontId="0" fillId="11" borderId="0" xfId="0" applyNumberFormat="1" applyFill="1"/>
    <xf numFmtId="0" fontId="3" fillId="11" borderId="0" xfId="0" applyNumberFormat="1" applyFont="1" applyFill="1" applyAlignment="1"/>
    <xf numFmtId="164" fontId="20" fillId="11" borderId="10" xfId="0" applyNumberFormat="1" applyFont="1" applyFill="1" applyBorder="1" applyAlignment="1">
      <alignment horizontal="center"/>
    </xf>
    <xf numFmtId="0" fontId="15" fillId="11" borderId="0" xfId="0" applyFont="1" applyFill="1" applyAlignment="1">
      <alignment horizontal="center"/>
    </xf>
    <xf numFmtId="0" fontId="1" fillId="7" borderId="0" xfId="0" applyFont="1" applyFill="1" applyBorder="1" applyAlignment="1" applyProtection="1">
      <alignment horizontal="center"/>
      <protection locked="0"/>
    </xf>
    <xf numFmtId="164" fontId="0" fillId="7" borderId="0" xfId="0" applyNumberFormat="1" applyFill="1" applyProtection="1">
      <protection locked="0"/>
    </xf>
    <xf numFmtId="0" fontId="2" fillId="0" borderId="2" xfId="0" applyFont="1" applyFill="1" applyBorder="1" applyAlignment="1">
      <alignment horizontal="right"/>
    </xf>
    <xf numFmtId="6" fontId="2" fillId="0" borderId="2" xfId="0" applyNumberFormat="1" applyFont="1" applyFill="1" applyBorder="1" applyAlignment="1">
      <alignment horizontal="right"/>
    </xf>
    <xf numFmtId="164" fontId="14" fillId="7" borderId="16" xfId="0" applyNumberFormat="1" applyFont="1" applyFill="1" applyBorder="1" applyAlignment="1" applyProtection="1">
      <alignment horizontal="center"/>
      <protection locked="0"/>
    </xf>
    <xf numFmtId="0" fontId="1" fillId="0" borderId="16" xfId="0" applyFont="1" applyBorder="1" applyAlignment="1" applyProtection="1">
      <alignment wrapText="1"/>
    </xf>
    <xf numFmtId="0" fontId="1" fillId="8" borderId="16" xfId="0" applyFont="1" applyFill="1" applyBorder="1" applyAlignment="1" applyProtection="1">
      <alignment wrapText="1"/>
    </xf>
    <xf numFmtId="0" fontId="1" fillId="9" borderId="16" xfId="0" applyFont="1" applyFill="1" applyBorder="1" applyAlignment="1" applyProtection="1">
      <alignment wrapText="1"/>
    </xf>
    <xf numFmtId="0" fontId="1" fillId="10" borderId="16" xfId="0" applyFont="1" applyFill="1" applyBorder="1" applyAlignment="1" applyProtection="1">
      <alignment wrapText="1"/>
    </xf>
    <xf numFmtId="0" fontId="0" fillId="7" borderId="16" xfId="0" applyFill="1" applyBorder="1" applyAlignment="1" applyProtection="1">
      <alignment wrapText="1"/>
      <protection locked="0"/>
    </xf>
    <xf numFmtId="0" fontId="3" fillId="0" borderId="0" xfId="0" applyFont="1" applyProtection="1">
      <protection locked="0"/>
    </xf>
    <xf numFmtId="0" fontId="0" fillId="0" borderId="0" xfId="0" applyProtection="1">
      <protection locked="0"/>
    </xf>
    <xf numFmtId="0" fontId="1" fillId="0" borderId="0" xfId="0" applyFont="1" applyProtection="1">
      <protection locked="0"/>
    </xf>
    <xf numFmtId="0" fontId="16" fillId="0" borderId="0" xfId="0" applyFont="1" applyProtection="1">
      <protection locked="0"/>
    </xf>
    <xf numFmtId="0" fontId="25" fillId="6" borderId="0" xfId="0" applyFont="1" applyFill="1" applyProtection="1">
      <protection locked="0"/>
    </xf>
    <xf numFmtId="0" fontId="22" fillId="0" borderId="0" xfId="0" applyFont="1" applyProtection="1">
      <protection locked="0"/>
    </xf>
    <xf numFmtId="0" fontId="0" fillId="0" borderId="0" xfId="0" applyFont="1" applyProtection="1">
      <protection locked="0"/>
    </xf>
    <xf numFmtId="0" fontId="24" fillId="0" borderId="0" xfId="0" applyFont="1" applyAlignment="1" applyProtection="1">
      <protection locked="0"/>
    </xf>
    <xf numFmtId="0" fontId="6" fillId="0" borderId="0" xfId="0" applyFont="1" applyBorder="1" applyProtection="1">
      <protection locked="0"/>
    </xf>
    <xf numFmtId="0" fontId="7" fillId="0" borderId="0" xfId="0" applyFont="1" applyAlignment="1" applyProtection="1">
      <protection locked="0"/>
    </xf>
    <xf numFmtId="0" fontId="5" fillId="0" borderId="0" xfId="0" applyFont="1" applyProtection="1">
      <protection locked="0"/>
    </xf>
    <xf numFmtId="0" fontId="5" fillId="0" borderId="0" xfId="0" applyFont="1" applyAlignment="1" applyProtection="1">
      <protection locked="0"/>
    </xf>
    <xf numFmtId="0" fontId="9" fillId="0" borderId="0" xfId="0" applyFont="1" applyAlignment="1" applyProtection="1">
      <alignment horizontal="center"/>
      <protection locked="0"/>
    </xf>
    <xf numFmtId="0" fontId="0" fillId="0" borderId="0" xfId="0" applyAlignment="1" applyProtection="1">
      <alignment wrapText="1"/>
      <protection locked="0"/>
    </xf>
    <xf numFmtId="44" fontId="27" fillId="0" borderId="0" xfId="0" applyNumberFormat="1" applyFont="1" applyBorder="1" applyAlignment="1">
      <alignment horizontal="center" wrapText="1"/>
    </xf>
    <xf numFmtId="0" fontId="28" fillId="0" borderId="0" xfId="0" applyFont="1" applyAlignment="1">
      <alignment horizontal="center" wrapText="1"/>
    </xf>
    <xf numFmtId="44" fontId="8" fillId="0" borderId="1" xfId="0" applyNumberFormat="1" applyFont="1" applyBorder="1" applyAlignment="1">
      <alignment horizontal="center"/>
    </xf>
    <xf numFmtId="44" fontId="3" fillId="7" borderId="12" xfId="0" applyNumberFormat="1" applyFont="1" applyFill="1" applyBorder="1" applyAlignment="1" applyProtection="1">
      <alignment horizontal="left"/>
      <protection locked="0"/>
    </xf>
    <xf numFmtId="44" fontId="3" fillId="7" borderId="13" xfId="0" applyNumberFormat="1" applyFont="1" applyFill="1" applyBorder="1" applyAlignment="1" applyProtection="1">
      <alignment horizontal="left"/>
      <protection locked="0"/>
    </xf>
    <xf numFmtId="44" fontId="2"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2" fillId="0" borderId="0" xfId="0" applyFont="1" applyAlignment="1">
      <alignment vertical="top" wrapText="1"/>
    </xf>
    <xf numFmtId="0" fontId="1" fillId="0" borderId="0" xfId="0" applyFont="1" applyAlignment="1">
      <alignment vertical="top" wrapText="1"/>
    </xf>
    <xf numFmtId="0" fontId="27" fillId="0" borderId="0" xfId="0" applyFont="1" applyAlignment="1">
      <alignment horizontal="center" wrapText="1"/>
    </xf>
    <xf numFmtId="165" fontId="2" fillId="0" borderId="2" xfId="0" applyNumberFormat="1" applyFont="1" applyBorder="1" applyAlignment="1">
      <alignment horizontal="center" vertical="center"/>
    </xf>
    <xf numFmtId="0" fontId="23" fillId="0" borderId="0" xfId="0" applyFont="1" applyAlignment="1">
      <alignment wrapText="1"/>
    </xf>
    <xf numFmtId="0" fontId="0" fillId="0" borderId="0" xfId="0" applyAlignment="1">
      <alignment wrapText="1"/>
    </xf>
    <xf numFmtId="0" fontId="23" fillId="0" borderId="0" xfId="0" applyFont="1" applyFill="1" applyAlignment="1">
      <alignment wrapText="1"/>
    </xf>
    <xf numFmtId="0" fontId="20" fillId="0" borderId="0" xfId="0" applyFont="1" applyAlignment="1">
      <alignment horizontal="center" wrapText="1"/>
    </xf>
    <xf numFmtId="0" fontId="25" fillId="0" borderId="0" xfId="0" applyFont="1" applyAlignment="1">
      <alignment horizontal="center" wrapText="1"/>
    </xf>
    <xf numFmtId="0" fontId="31" fillId="7" borderId="1" xfId="0" applyFont="1" applyFill="1" applyBorder="1" applyAlignment="1">
      <alignment horizontal="center" wrapText="1"/>
    </xf>
    <xf numFmtId="10" fontId="32" fillId="0" borderId="1" xfId="0" applyNumberFormat="1" applyFont="1" applyFill="1" applyBorder="1" applyAlignment="1">
      <alignment horizontal="center" wrapText="1"/>
    </xf>
    <xf numFmtId="0" fontId="32" fillId="0" borderId="1" xfId="0" applyFont="1" applyFill="1" applyBorder="1" applyAlignment="1">
      <alignment horizontal="center" wrapText="1"/>
    </xf>
    <xf numFmtId="0" fontId="32" fillId="0" borderId="9" xfId="0" applyFont="1" applyFill="1" applyBorder="1" applyAlignment="1">
      <alignment horizontal="center" wrapText="1"/>
    </xf>
    <xf numFmtId="0" fontId="33" fillId="7" borderId="1" xfId="0" applyFont="1" applyFill="1" applyBorder="1" applyAlignment="1">
      <alignment horizontal="center" wrapText="1"/>
    </xf>
    <xf numFmtId="0" fontId="26" fillId="6" borderId="0" xfId="0" applyFont="1" applyFill="1" applyAlignment="1">
      <alignment wrapText="1"/>
    </xf>
    <xf numFmtId="0" fontId="4" fillId="0" borderId="0" xfId="0" applyFont="1" applyAlignment="1">
      <alignment wrapText="1"/>
    </xf>
    <xf numFmtId="0" fontId="2" fillId="11" borderId="10" xfId="0" applyFont="1" applyFill="1" applyBorder="1"/>
    <xf numFmtId="164" fontId="3" fillId="11" borderId="10" xfId="0" applyNumberFormat="1" applyFont="1" applyFill="1" applyBorder="1" applyAlignment="1">
      <alignment horizontal="center"/>
    </xf>
    <xf numFmtId="165" fontId="3" fillId="11" borderId="11" xfId="0" applyNumberFormat="1" applyFont="1" applyFill="1" applyBorder="1" applyAlignment="1">
      <alignment horizontal="center"/>
    </xf>
    <xf numFmtId="2" fontId="7" fillId="11" borderId="10" xfId="0" applyNumberFormat="1" applyFont="1" applyFill="1" applyBorder="1" applyAlignment="1">
      <alignment horizontal="center"/>
    </xf>
    <xf numFmtId="10" fontId="7" fillId="11" borderId="10" xfId="0" applyNumberFormat="1" applyFont="1" applyFill="1" applyBorder="1" applyAlignment="1">
      <alignment horizontal="center"/>
    </xf>
    <xf numFmtId="3" fontId="2" fillId="11" borderId="10" xfId="0" applyNumberFormat="1" applyFont="1" applyFill="1" applyBorder="1"/>
    <xf numFmtId="3" fontId="2" fillId="11" borderId="11" xfId="0" applyNumberFormat="1" applyFont="1" applyFill="1" applyBorder="1"/>
    <xf numFmtId="4" fontId="0" fillId="11" borderId="10" xfId="0" applyNumberFormat="1" applyFill="1" applyBorder="1"/>
    <xf numFmtId="0" fontId="2" fillId="11" borderId="0" xfId="0" applyFont="1" applyFill="1"/>
    <xf numFmtId="164" fontId="3" fillId="11" borderId="0" xfId="0" applyNumberFormat="1" applyFont="1" applyFill="1" applyBorder="1" applyAlignment="1">
      <alignment horizontal="center"/>
    </xf>
    <xf numFmtId="0" fontId="3" fillId="11" borderId="0" xfId="0" applyFont="1" applyFill="1" applyBorder="1" applyAlignment="1">
      <alignment horizontal="center"/>
    </xf>
    <xf numFmtId="0" fontId="3" fillId="11" borderId="7" xfId="0" applyFont="1" applyFill="1" applyBorder="1" applyAlignment="1">
      <alignment horizontal="center"/>
    </xf>
    <xf numFmtId="2" fontId="7" fillId="11" borderId="0" xfId="0" applyNumberFormat="1" applyFont="1" applyFill="1" applyBorder="1" applyAlignment="1">
      <alignment horizontal="center"/>
    </xf>
    <xf numFmtId="10" fontId="7" fillId="11" borderId="0" xfId="0" applyNumberFormat="1" applyFont="1" applyFill="1" applyBorder="1" applyAlignment="1">
      <alignment horizontal="center"/>
    </xf>
    <xf numFmtId="4" fontId="0" fillId="11" borderId="0" xfId="0" applyNumberFormat="1" applyFill="1"/>
    <xf numFmtId="164" fontId="2" fillId="11" borderId="10" xfId="0" applyNumberFormat="1" applyFont="1" applyFill="1" applyBorder="1"/>
    <xf numFmtId="9" fontId="2" fillId="11" borderId="10" xfId="0" applyNumberFormat="1" applyFont="1" applyFill="1" applyBorder="1"/>
    <xf numFmtId="164" fontId="2" fillId="11" borderId="11" xfId="0" applyNumberFormat="1" applyFont="1" applyFill="1" applyBorder="1"/>
    <xf numFmtId="0" fontId="0" fillId="11" borderId="0" xfId="0" applyFill="1"/>
    <xf numFmtId="164" fontId="0" fillId="11" borderId="7" xfId="0" applyNumberFormat="1" applyFill="1" applyBorder="1"/>
    <xf numFmtId="3" fontId="0" fillId="11" borderId="0" xfId="0" applyNumberFormat="1" applyFill="1"/>
    <xf numFmtId="10" fontId="7" fillId="4" borderId="0" xfId="0" applyNumberFormat="1" applyFont="1" applyFill="1" applyBorder="1" applyAlignment="1">
      <alignment horizontal="center"/>
    </xf>
    <xf numFmtId="4" fontId="0" fillId="4" borderId="0" xfId="0" applyNumberFormat="1" applyFill="1"/>
    <xf numFmtId="9" fontId="7" fillId="7" borderId="0" xfId="0" applyNumberFormat="1" applyFont="1" applyFill="1" applyBorder="1" applyAlignment="1" applyProtection="1">
      <alignment horizontal="right"/>
      <protection locked="0"/>
    </xf>
    <xf numFmtId="0" fontId="3" fillId="11" borderId="10" xfId="0" applyFont="1" applyFill="1" applyBorder="1" applyAlignment="1" applyProtection="1">
      <alignment horizontal="center"/>
      <protection locked="0"/>
    </xf>
    <xf numFmtId="0" fontId="3" fillId="11" borderId="0" xfId="0" applyFont="1" applyFill="1" applyBorder="1" applyAlignment="1" applyProtection="1">
      <alignment horizontal="center"/>
      <protection locked="0"/>
    </xf>
    <xf numFmtId="0" fontId="0" fillId="4" borderId="0" xfId="0" applyFill="1" applyProtection="1">
      <protection locked="0"/>
    </xf>
    <xf numFmtId="9" fontId="0" fillId="7" borderId="0" xfId="0" applyNumberFormat="1" applyFill="1" applyProtection="1">
      <protection locked="0"/>
    </xf>
    <xf numFmtId="9" fontId="2" fillId="11" borderId="10" xfId="0" applyNumberFormat="1" applyFont="1" applyFill="1" applyBorder="1" applyProtection="1">
      <protection locked="0"/>
    </xf>
    <xf numFmtId="9" fontId="0" fillId="11" borderId="0" xfId="0" applyNumberFormat="1" applyFill="1" applyProtection="1">
      <protection locked="0"/>
    </xf>
    <xf numFmtId="9" fontId="0" fillId="4" borderId="0" xfId="0" applyNumberFormat="1" applyFill="1" applyProtection="1">
      <protection locked="0"/>
    </xf>
  </cellXfs>
  <cellStyles count="40">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2" xfId="39" xr:uid="{8ACD20BC-9C2A-4103-B596-D5DEB8892B6F}"/>
    <cellStyle name="Normal" xfId="0" builtinId="0"/>
    <cellStyle name="Normal 2" xfId="2" xr:uid="{00000000-0005-0000-0000-000022000000}"/>
    <cellStyle name="Normal 3" xfId="3" xr:uid="{00000000-0005-0000-0000-000023000000}"/>
    <cellStyle name="Normal 4" xfId="4" xr:uid="{00000000-0005-0000-0000-000024000000}"/>
    <cellStyle name="Normal 5" xfId="5" xr:uid="{00000000-0005-0000-0000-000025000000}"/>
    <cellStyle name="Normal 6" xfId="6" xr:uid="{00000000-0005-0000-0000-000026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279400</xdr:colOff>
      <xdr:row>62</xdr:row>
      <xdr:rowOff>19050</xdr:rowOff>
    </xdr:to>
    <xdr:pic>
      <xdr:nvPicPr>
        <xdr:cNvPr id="2" name="Picture 1" descr="How Course Releases Equate to Person Months.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534400" cy="9467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abSelected="1" workbookViewId="0">
      <selection activeCell="B3" sqref="B3:C3"/>
    </sheetView>
  </sheetViews>
  <sheetFormatPr defaultColWidth="8.85546875" defaultRowHeight="12.75"/>
  <cols>
    <col min="1" max="1" width="25.85546875" style="14" customWidth="1"/>
    <col min="2" max="2" width="20.7109375" style="14" customWidth="1"/>
    <col min="3" max="7" width="20.7109375" style="15" customWidth="1"/>
    <col min="8" max="12" width="8.85546875" style="47"/>
    <col min="13" max="16384" width="8.85546875" style="12"/>
  </cols>
  <sheetData>
    <row r="1" spans="1:17" s="11" customFormat="1" ht="30.75" customHeight="1">
      <c r="A1" s="267" t="s">
        <v>85</v>
      </c>
      <c r="B1" s="268"/>
      <c r="C1" s="268"/>
      <c r="D1" s="268"/>
      <c r="E1" s="268"/>
      <c r="F1" s="260"/>
      <c r="G1" s="260"/>
      <c r="H1" s="45"/>
      <c r="I1" s="45"/>
      <c r="J1" s="46"/>
      <c r="K1" s="46"/>
      <c r="L1" s="46"/>
      <c r="M1" s="46"/>
      <c r="N1" s="261"/>
    </row>
    <row r="2" spans="1:17" s="11" customFormat="1" ht="15.75">
      <c r="A2" s="269" t="s">
        <v>12</v>
      </c>
      <c r="B2" s="269"/>
      <c r="C2" s="269"/>
      <c r="D2" s="269"/>
      <c r="E2" s="269"/>
      <c r="F2" s="262"/>
      <c r="G2" s="262"/>
      <c r="H2" s="45"/>
      <c r="I2" s="45"/>
      <c r="J2" s="46"/>
      <c r="K2" s="46"/>
      <c r="L2" s="46"/>
      <c r="M2" s="46"/>
      <c r="N2" s="261"/>
      <c r="O2" s="178"/>
      <c r="P2" s="178"/>
      <c r="Q2" s="178"/>
    </row>
    <row r="3" spans="1:17" s="11" customFormat="1" ht="16.5" thickBot="1">
      <c r="A3" s="169" t="s">
        <v>64</v>
      </c>
      <c r="B3" s="270" t="s">
        <v>65</v>
      </c>
      <c r="C3" s="271"/>
      <c r="D3" s="168"/>
      <c r="E3" s="168"/>
      <c r="F3" s="262"/>
      <c r="G3" s="262"/>
      <c r="H3" s="45"/>
      <c r="I3" s="45"/>
      <c r="J3" s="46"/>
      <c r="K3" s="46"/>
      <c r="L3" s="46"/>
      <c r="M3" s="46"/>
      <c r="N3" s="261"/>
      <c r="O3" s="178"/>
      <c r="P3" s="178"/>
      <c r="Q3" s="178"/>
    </row>
    <row r="4" spans="1:17" s="13" customFormat="1">
      <c r="A4" s="34"/>
      <c r="B4" s="35" t="s">
        <v>13</v>
      </c>
      <c r="C4" s="35" t="s">
        <v>14</v>
      </c>
      <c r="D4" s="36" t="s">
        <v>15</v>
      </c>
      <c r="E4" s="35" t="s">
        <v>16</v>
      </c>
      <c r="F4" s="263"/>
      <c r="G4" s="263"/>
      <c r="H4" s="264"/>
      <c r="I4" s="264"/>
      <c r="J4" s="264"/>
      <c r="K4" s="264"/>
      <c r="L4" s="263"/>
      <c r="M4" s="263"/>
      <c r="N4" s="263"/>
      <c r="O4" s="179"/>
      <c r="P4" s="179"/>
      <c r="Q4" s="179"/>
    </row>
    <row r="5" spans="1:17" ht="24" customHeight="1">
      <c r="A5" s="109" t="s">
        <v>18</v>
      </c>
      <c r="B5" s="110">
        <f>'KSU Faculty'!Q12</f>
        <v>0</v>
      </c>
      <c r="C5" s="110">
        <f>'KSU Faculty'!Q21</f>
        <v>0</v>
      </c>
      <c r="D5" s="110">
        <f>'KSU Faculty'!Q30</f>
        <v>0</v>
      </c>
      <c r="E5" s="110">
        <f t="shared" ref="E5:E15" si="0">SUM(B5:D5)</f>
        <v>0</v>
      </c>
      <c r="F5" s="47"/>
      <c r="G5" s="47"/>
      <c r="M5" s="47"/>
      <c r="N5" s="47"/>
      <c r="O5" s="57"/>
      <c r="P5" s="57"/>
      <c r="Q5" s="57"/>
    </row>
    <row r="6" spans="1:17" ht="24" customHeight="1">
      <c r="A6" s="34" t="s">
        <v>19</v>
      </c>
      <c r="B6" s="37">
        <f>'KSU Faculty'!R12</f>
        <v>0</v>
      </c>
      <c r="C6" s="37">
        <f>'KSU Faculty'!R21</f>
        <v>0</v>
      </c>
      <c r="D6" s="37">
        <f>'KSU Faculty'!R30</f>
        <v>0</v>
      </c>
      <c r="E6" s="37">
        <f t="shared" si="0"/>
        <v>0</v>
      </c>
      <c r="F6" s="47"/>
      <c r="G6" s="47"/>
      <c r="M6" s="47"/>
      <c r="N6" s="47"/>
      <c r="O6" s="57"/>
      <c r="P6" s="57"/>
      <c r="Q6" s="57"/>
    </row>
    <row r="7" spans="1:17" ht="24" customHeight="1">
      <c r="A7" s="109" t="s">
        <v>30</v>
      </c>
      <c r="B7" s="110">
        <f>Other!D50</f>
        <v>0</v>
      </c>
      <c r="C7" s="110">
        <f>Other!D56</f>
        <v>0</v>
      </c>
      <c r="D7" s="110">
        <f>Other!D62</f>
        <v>0</v>
      </c>
      <c r="E7" s="110">
        <f t="shared" si="0"/>
        <v>0</v>
      </c>
      <c r="F7" s="47"/>
      <c r="G7" s="47"/>
      <c r="M7" s="47"/>
      <c r="N7" s="47"/>
      <c r="O7" s="57"/>
      <c r="P7" s="57"/>
      <c r="Q7" s="57"/>
    </row>
    <row r="8" spans="1:17" ht="24" customHeight="1">
      <c r="A8" s="34" t="s">
        <v>20</v>
      </c>
      <c r="B8" s="37">
        <f>Other!D29</f>
        <v>0</v>
      </c>
      <c r="C8" s="37">
        <f>Other!D35</f>
        <v>0</v>
      </c>
      <c r="D8" s="37">
        <f>Other!D41</f>
        <v>0</v>
      </c>
      <c r="E8" s="37">
        <f t="shared" si="0"/>
        <v>0</v>
      </c>
      <c r="F8" s="47"/>
      <c r="G8" s="47"/>
      <c r="M8" s="47"/>
      <c r="N8" s="47"/>
      <c r="O8" s="57"/>
      <c r="P8" s="57"/>
      <c r="Q8" s="57"/>
    </row>
    <row r="9" spans="1:17" ht="24" customHeight="1">
      <c r="A9" s="109" t="s">
        <v>60</v>
      </c>
      <c r="B9" s="110">
        <f>Other!D8</f>
        <v>0</v>
      </c>
      <c r="C9" s="110">
        <f>Other!D14</f>
        <v>0</v>
      </c>
      <c r="D9" s="110">
        <f>Other!D20</f>
        <v>0</v>
      </c>
      <c r="E9" s="110">
        <f t="shared" si="0"/>
        <v>0</v>
      </c>
      <c r="F9" s="47"/>
      <c r="G9" s="47"/>
      <c r="M9" s="47"/>
      <c r="N9" s="47"/>
      <c r="O9" s="57"/>
      <c r="P9" s="57"/>
      <c r="Q9" s="57"/>
    </row>
    <row r="10" spans="1:17" ht="24" customHeight="1">
      <c r="A10" s="34" t="s">
        <v>29</v>
      </c>
      <c r="B10" s="37">
        <f>Other!D113</f>
        <v>0</v>
      </c>
      <c r="C10" s="37">
        <f>Other!D119</f>
        <v>0</v>
      </c>
      <c r="D10" s="37">
        <f>Other!D125</f>
        <v>0</v>
      </c>
      <c r="E10" s="37">
        <f t="shared" si="0"/>
        <v>0</v>
      </c>
      <c r="F10" s="47"/>
      <c r="G10" s="47"/>
      <c r="M10" s="47"/>
      <c r="N10" s="47"/>
      <c r="O10" s="57"/>
      <c r="P10" s="57"/>
      <c r="Q10" s="57"/>
    </row>
    <row r="11" spans="1:17" ht="24" customHeight="1">
      <c r="A11" s="109" t="s">
        <v>31</v>
      </c>
      <c r="B11" s="110">
        <f>Other!D92</f>
        <v>0</v>
      </c>
      <c r="C11" s="110">
        <f>Other!D98</f>
        <v>0</v>
      </c>
      <c r="D11" s="110">
        <f>Other!D104</f>
        <v>0</v>
      </c>
      <c r="E11" s="110">
        <f t="shared" si="0"/>
        <v>0</v>
      </c>
      <c r="F11" s="47"/>
      <c r="G11" s="47"/>
      <c r="M11" s="47"/>
      <c r="N11" s="47"/>
      <c r="O11" s="57"/>
      <c r="P11" s="57"/>
      <c r="Q11" s="57"/>
    </row>
    <row r="12" spans="1:17" ht="24" customHeight="1">
      <c r="A12" s="34" t="s">
        <v>28</v>
      </c>
      <c r="B12" s="37">
        <f>Other!D71</f>
        <v>0</v>
      </c>
      <c r="C12" s="37">
        <f>Other!D77</f>
        <v>0</v>
      </c>
      <c r="D12" s="37">
        <f>Other!D83</f>
        <v>0</v>
      </c>
      <c r="E12" s="37">
        <f t="shared" si="0"/>
        <v>0</v>
      </c>
      <c r="F12" s="47"/>
      <c r="G12" s="47"/>
      <c r="M12" s="47"/>
      <c r="N12" s="47"/>
      <c r="O12" s="57"/>
      <c r="P12" s="57"/>
      <c r="Q12" s="57"/>
    </row>
    <row r="13" spans="1:17" ht="24" customHeight="1">
      <c r="A13" s="111" t="s">
        <v>61</v>
      </c>
      <c r="B13" s="121">
        <f>SUM(B5:B12)</f>
        <v>0</v>
      </c>
      <c r="C13" s="121">
        <f>SUM(C5:C12)</f>
        <v>0</v>
      </c>
      <c r="D13" s="121">
        <f>SUM(D5:D12)</f>
        <v>0</v>
      </c>
      <c r="E13" s="121">
        <f t="shared" si="0"/>
        <v>0</v>
      </c>
      <c r="F13" s="47"/>
      <c r="G13" s="47"/>
      <c r="M13" s="47"/>
      <c r="N13" s="47"/>
      <c r="O13" s="57"/>
      <c r="P13" s="57"/>
      <c r="Q13" s="57"/>
    </row>
    <row r="14" spans="1:17" ht="24" customHeight="1">
      <c r="A14" s="108" t="s">
        <v>58</v>
      </c>
      <c r="B14" s="38">
        <f>B21*(B13-B10-Other!E92)</f>
        <v>0</v>
      </c>
      <c r="C14" s="38">
        <f>B21*(C13-C10-Other!E98)</f>
        <v>0</v>
      </c>
      <c r="D14" s="38">
        <f>B21*(D13-D10-Other!E104)</f>
        <v>0</v>
      </c>
      <c r="E14" s="37">
        <f t="shared" si="0"/>
        <v>0</v>
      </c>
      <c r="F14" s="265"/>
      <c r="G14" s="47"/>
      <c r="M14" s="47"/>
      <c r="N14" s="47"/>
      <c r="O14" s="57"/>
      <c r="P14" s="57"/>
      <c r="Q14" s="57"/>
    </row>
    <row r="15" spans="1:17" ht="24" customHeight="1">
      <c r="A15" s="112" t="s">
        <v>59</v>
      </c>
      <c r="B15" s="122">
        <f>SUM(B13:B14)</f>
        <v>0</v>
      </c>
      <c r="C15" s="122">
        <f>SUM(C13:C14)</f>
        <v>0</v>
      </c>
      <c r="D15" s="121">
        <f>SUM(D13:D14)</f>
        <v>0</v>
      </c>
      <c r="E15" s="121">
        <f t="shared" si="0"/>
        <v>0</v>
      </c>
      <c r="F15" s="47"/>
      <c r="G15" s="47"/>
      <c r="M15" s="47"/>
      <c r="N15" s="47"/>
      <c r="O15" s="57"/>
      <c r="P15" s="57"/>
      <c r="Q15" s="57"/>
    </row>
    <row r="16" spans="1:17">
      <c r="A16" s="16" t="s">
        <v>21</v>
      </c>
      <c r="B16" s="16"/>
      <c r="F16" s="47"/>
      <c r="G16" s="47"/>
      <c r="M16" s="47"/>
      <c r="N16" s="47"/>
      <c r="O16" s="57"/>
      <c r="P16" s="57"/>
      <c r="Q16" s="57"/>
    </row>
    <row r="17" spans="1:17">
      <c r="A17" s="16"/>
      <c r="B17" s="16"/>
      <c r="F17" s="47"/>
      <c r="G17" s="47"/>
      <c r="M17" s="47"/>
      <c r="N17" s="47"/>
      <c r="O17" s="57"/>
      <c r="P17" s="57"/>
      <c r="Q17" s="57"/>
    </row>
    <row r="18" spans="1:17">
      <c r="A18" s="52" t="s">
        <v>47</v>
      </c>
      <c r="B18" s="53">
        <f>B14/B21</f>
        <v>0</v>
      </c>
      <c r="C18" s="53">
        <f>C14/B21</f>
        <v>0</v>
      </c>
      <c r="D18" s="53">
        <f>D14/B21</f>
        <v>0</v>
      </c>
      <c r="E18" s="53">
        <f>E14/B21</f>
        <v>0</v>
      </c>
      <c r="F18" s="47"/>
      <c r="G18" s="47"/>
      <c r="M18" s="47"/>
      <c r="N18" s="47"/>
      <c r="O18" s="57"/>
      <c r="P18" s="57"/>
      <c r="Q18" s="57"/>
    </row>
    <row r="19" spans="1:17" ht="12.95" customHeight="1">
      <c r="A19" s="272" t="s">
        <v>69</v>
      </c>
      <c r="B19" s="272"/>
      <c r="C19" s="272"/>
      <c r="D19" s="272"/>
      <c r="E19" s="272"/>
      <c r="F19" s="266"/>
      <c r="G19" s="266"/>
      <c r="M19" s="47"/>
      <c r="N19" s="47"/>
      <c r="O19" s="57"/>
      <c r="P19" s="57"/>
      <c r="Q19" s="57"/>
    </row>
    <row r="20" spans="1:17" ht="23.1" customHeight="1" thickBot="1">
      <c r="A20" s="272"/>
      <c r="B20" s="272"/>
      <c r="C20" s="272"/>
      <c r="D20" s="272"/>
      <c r="E20" s="272"/>
      <c r="F20" s="266"/>
      <c r="G20" s="266"/>
      <c r="M20" s="47"/>
      <c r="N20" s="47"/>
      <c r="O20" s="57"/>
      <c r="P20" s="57"/>
      <c r="Q20" s="57"/>
    </row>
    <row r="21" spans="1:17" ht="13.5" thickBot="1">
      <c r="A21" s="170" t="s">
        <v>63</v>
      </c>
      <c r="B21" s="188">
        <v>0.35499999999999998</v>
      </c>
      <c r="F21" s="47"/>
      <c r="G21" s="47"/>
      <c r="M21" s="47"/>
      <c r="N21" s="47"/>
      <c r="O21" s="57"/>
      <c r="P21" s="57"/>
      <c r="Q21" s="57"/>
    </row>
    <row r="22" spans="1:17">
      <c r="A22" s="54"/>
      <c r="B22" s="55"/>
      <c r="C22" s="56"/>
      <c r="D22" s="56"/>
      <c r="E22" s="56"/>
      <c r="F22" s="47"/>
      <c r="G22" s="47"/>
      <c r="M22" s="47"/>
      <c r="N22" s="47"/>
      <c r="O22" s="57"/>
      <c r="P22" s="57"/>
      <c r="Q22" s="57"/>
    </row>
    <row r="23" spans="1:17">
      <c r="A23" s="171" t="s">
        <v>44</v>
      </c>
      <c r="B23" s="172" t="s">
        <v>74</v>
      </c>
      <c r="C23" s="172"/>
      <c r="D23" s="173">
        <f>E13*0.3</f>
        <v>0</v>
      </c>
      <c r="E23" s="39"/>
      <c r="F23" s="47"/>
      <c r="G23" s="47"/>
      <c r="M23" s="47"/>
      <c r="N23" s="47"/>
      <c r="O23" s="57"/>
      <c r="P23" s="57"/>
      <c r="Q23" s="57"/>
    </row>
    <row r="24" spans="1:17">
      <c r="A24" s="174"/>
      <c r="B24" s="175" t="s">
        <v>75</v>
      </c>
      <c r="C24" s="175"/>
      <c r="D24" s="176">
        <f>E13*0.7</f>
        <v>0</v>
      </c>
      <c r="E24" s="40"/>
      <c r="F24" s="47"/>
      <c r="G24" s="47"/>
      <c r="M24" s="47"/>
      <c r="N24" s="47"/>
      <c r="O24" s="57"/>
      <c r="P24" s="57"/>
      <c r="Q24" s="57"/>
    </row>
    <row r="25" spans="1:17">
      <c r="A25" s="174"/>
      <c r="B25" s="175" t="s">
        <v>9</v>
      </c>
      <c r="C25" s="175"/>
      <c r="D25" s="176">
        <f>SUM(D23:D24)</f>
        <v>0</v>
      </c>
      <c r="E25" s="41"/>
      <c r="F25" s="47"/>
      <c r="G25" s="47"/>
      <c r="M25" s="47"/>
      <c r="N25" s="47"/>
    </row>
    <row r="26" spans="1:17">
      <c r="A26" s="42"/>
      <c r="B26" s="43"/>
      <c r="C26" s="43"/>
      <c r="D26" s="43"/>
      <c r="E26" s="44"/>
      <c r="F26" s="47"/>
      <c r="G26" s="47"/>
      <c r="M26" s="47"/>
      <c r="N26" s="47"/>
    </row>
    <row r="27" spans="1:17">
      <c r="A27" s="58" t="s">
        <v>45</v>
      </c>
      <c r="B27" s="59"/>
      <c r="C27" s="56"/>
      <c r="D27" s="56"/>
      <c r="E27" s="56"/>
      <c r="F27" s="56"/>
      <c r="G27" s="56"/>
      <c r="H27" s="57"/>
    </row>
    <row r="28" spans="1:17">
      <c r="A28" s="59"/>
      <c r="B28" s="59"/>
      <c r="C28" s="56"/>
      <c r="D28" s="56"/>
      <c r="E28" s="56"/>
      <c r="F28" s="56"/>
      <c r="G28" s="56"/>
      <c r="H28" s="57"/>
    </row>
    <row r="29" spans="1:17">
      <c r="A29" s="59"/>
      <c r="B29" s="59"/>
      <c r="C29" s="56"/>
      <c r="D29" s="56"/>
      <c r="E29" s="56"/>
      <c r="F29" s="56"/>
      <c r="G29" s="56"/>
      <c r="H29" s="57"/>
    </row>
    <row r="30" spans="1:17">
      <c r="A30" s="59"/>
      <c r="B30" s="59"/>
      <c r="C30" s="56"/>
      <c r="D30" s="56"/>
      <c r="E30" s="56"/>
      <c r="F30" s="56"/>
      <c r="G30" s="56"/>
      <c r="H30" s="57"/>
    </row>
  </sheetData>
  <sheetProtection algorithmName="SHA-512" hashValue="zjEL2yvzWftpk3JalOTQwTPocTmzIx5l/ehlF80LMVBqix+oYC6bXyvbCLFypzgpt3pliamm/iEP7d1N3oRy1w==" saltValue="ge6DNU35V8YjYISA97K6/g==" spinCount="100000" sheet="1" selectLockedCells="1"/>
  <mergeCells count="4">
    <mergeCell ref="A1:E1"/>
    <mergeCell ref="A2:E2"/>
    <mergeCell ref="B3:C3"/>
    <mergeCell ref="A19:E20"/>
  </mergeCells>
  <phoneticPr fontId="0" type="noConversion"/>
  <pageMargins left="0.49" right="0.56000000000000005" top="1" bottom="1" header="0.5" footer="0.5"/>
  <pageSetup scale="87" orientation="landscape" horizontalDpi="96"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3"/>
  <sheetViews>
    <sheetView workbookViewId="0">
      <selection activeCell="A6" sqref="A6"/>
    </sheetView>
  </sheetViews>
  <sheetFormatPr defaultColWidth="8.85546875" defaultRowHeight="12.75"/>
  <cols>
    <col min="1" max="1" width="17.42578125" customWidth="1"/>
    <col min="2" max="2" width="14" style="21" customWidth="1"/>
    <col min="3" max="3" width="10.42578125" style="1" customWidth="1"/>
    <col min="4" max="4" width="10.42578125" customWidth="1"/>
    <col min="6" max="6" width="8.85546875" style="21"/>
    <col min="7" max="7" width="10.42578125" style="31" customWidth="1"/>
    <col min="8" max="8" width="10.140625" bestFit="1" customWidth="1"/>
    <col min="9" max="9" width="12.140625" customWidth="1"/>
    <col min="10" max="10" width="12.140625" style="21" customWidth="1"/>
    <col min="11" max="11" width="8.85546875" style="31" customWidth="1"/>
    <col min="13" max="13" width="10.85546875" customWidth="1"/>
    <col min="15" max="15" width="10.140625" bestFit="1" customWidth="1"/>
    <col min="16" max="16" width="1.42578125" customWidth="1"/>
    <col min="17" max="17" width="8.7109375" customWidth="1"/>
    <col min="18" max="18" width="7.42578125" customWidth="1"/>
  </cols>
  <sheetData>
    <row r="1" spans="1:19" s="21" customFormat="1" ht="30.75" customHeight="1">
      <c r="A1" s="277" t="s">
        <v>83</v>
      </c>
      <c r="B1" s="277"/>
      <c r="C1" s="277"/>
      <c r="D1" s="277"/>
      <c r="E1" s="277"/>
      <c r="F1" s="277"/>
      <c r="G1" s="277"/>
      <c r="H1" s="277"/>
      <c r="I1" s="277"/>
      <c r="J1" s="277"/>
      <c r="K1" s="277"/>
      <c r="L1" s="277"/>
      <c r="M1" s="277"/>
      <c r="N1" s="277"/>
      <c r="O1" s="277"/>
    </row>
    <row r="2" spans="1:19" ht="15.75">
      <c r="A2" s="113" t="s">
        <v>55</v>
      </c>
      <c r="B2" s="116"/>
      <c r="C2" s="117"/>
      <c r="D2" s="114"/>
      <c r="E2" s="114"/>
      <c r="F2" s="114"/>
      <c r="G2" s="118"/>
      <c r="H2" s="114"/>
      <c r="I2" s="114"/>
      <c r="J2" s="114"/>
      <c r="K2" s="118"/>
      <c r="L2" s="114"/>
      <c r="M2" s="114"/>
      <c r="N2" s="114"/>
      <c r="O2" s="114"/>
      <c r="P2" s="114"/>
      <c r="Q2" s="114"/>
      <c r="R2" s="114"/>
      <c r="S2" s="114"/>
    </row>
    <row r="3" spans="1:19">
      <c r="B3" s="63" t="s">
        <v>66</v>
      </c>
      <c r="H3" s="62"/>
      <c r="J3" s="92" t="s">
        <v>50</v>
      </c>
      <c r="K3" s="61"/>
      <c r="L3" s="61"/>
      <c r="M3" s="61"/>
      <c r="R3" s="9" t="s">
        <v>42</v>
      </c>
    </row>
    <row r="4" spans="1:19" ht="65.25" customHeight="1">
      <c r="A4" s="3" t="s">
        <v>2</v>
      </c>
      <c r="B4" s="288" t="s">
        <v>49</v>
      </c>
      <c r="C4" s="190" t="s">
        <v>124</v>
      </c>
      <c r="D4" s="192" t="s">
        <v>131</v>
      </c>
      <c r="E4" s="181" t="s">
        <v>82</v>
      </c>
      <c r="F4" s="28" t="s">
        <v>81</v>
      </c>
      <c r="G4" s="191" t="s">
        <v>125</v>
      </c>
      <c r="H4" s="28" t="s">
        <v>79</v>
      </c>
      <c r="I4" s="181" t="s">
        <v>80</v>
      </c>
      <c r="J4" s="284" t="s">
        <v>126</v>
      </c>
      <c r="K4" s="285" t="s">
        <v>17</v>
      </c>
      <c r="L4" s="286" t="s">
        <v>76</v>
      </c>
      <c r="M4" s="287" t="s">
        <v>127</v>
      </c>
      <c r="N4" s="182" t="s">
        <v>77</v>
      </c>
      <c r="O4" s="182" t="s">
        <v>78</v>
      </c>
      <c r="P4" s="2"/>
      <c r="Q4" s="17"/>
      <c r="R4" s="10" t="s">
        <v>43</v>
      </c>
    </row>
    <row r="5" spans="1:19" ht="12.75" customHeight="1">
      <c r="A5" s="80" t="s">
        <v>1</v>
      </c>
      <c r="B5" s="80"/>
      <c r="C5" s="81"/>
      <c r="D5" s="82"/>
      <c r="E5" s="83"/>
      <c r="F5" s="82"/>
      <c r="G5" s="84"/>
      <c r="H5" s="82"/>
      <c r="I5" s="83"/>
      <c r="J5" s="82"/>
      <c r="K5" s="84"/>
      <c r="L5" s="82"/>
      <c r="M5" s="83"/>
      <c r="N5" s="82"/>
      <c r="O5" s="82"/>
      <c r="P5" s="85"/>
      <c r="Q5" s="85" t="s">
        <v>0</v>
      </c>
      <c r="R5" s="85" t="s">
        <v>11</v>
      </c>
      <c r="S5" s="66"/>
    </row>
    <row r="6" spans="1:19">
      <c r="A6" s="243" t="s">
        <v>98</v>
      </c>
      <c r="B6" s="183" t="s">
        <v>51</v>
      </c>
      <c r="C6" s="185">
        <v>0</v>
      </c>
      <c r="D6" s="314">
        <v>0</v>
      </c>
      <c r="E6" s="69">
        <f t="shared" ref="E6:E11" si="0">C6*(1+D6)</f>
        <v>0</v>
      </c>
      <c r="F6" s="177">
        <f>IF(B6="A", G6/0.1111, G6/0.08333)</f>
        <v>0</v>
      </c>
      <c r="G6" s="186"/>
      <c r="H6" s="20">
        <f t="shared" ref="H6:H11" si="1">E6*G6</f>
        <v>0</v>
      </c>
      <c r="I6" s="71">
        <f t="shared" ref="I6:I11" si="2">IF(B6="P",H6*0.0145,H6*0.37)</f>
        <v>0</v>
      </c>
      <c r="J6" s="187"/>
      <c r="K6" s="33">
        <f t="shared" ref="K6:K11" si="3">J6/9</f>
        <v>0</v>
      </c>
      <c r="L6" s="20">
        <f t="shared" ref="L6:L11" si="4">E6*K6</f>
        <v>0</v>
      </c>
      <c r="M6" s="75">
        <f t="shared" ref="M6:M11" si="5">IF(B6="P",L6*0.0145,L6*0.2365)</f>
        <v>0</v>
      </c>
      <c r="N6" s="20">
        <f t="shared" ref="N6:N11" si="6">H6+L6</f>
        <v>0</v>
      </c>
      <c r="O6" s="20">
        <f t="shared" ref="O6:O11" si="7">I6+M6</f>
        <v>0</v>
      </c>
      <c r="P6" s="2"/>
      <c r="Q6" s="21"/>
      <c r="R6" s="10"/>
      <c r="S6" s="21"/>
    </row>
    <row r="7" spans="1:19">
      <c r="A7" s="243" t="s">
        <v>37</v>
      </c>
      <c r="B7" s="183" t="s">
        <v>51</v>
      </c>
      <c r="C7" s="185">
        <v>0</v>
      </c>
      <c r="D7" s="314">
        <v>0</v>
      </c>
      <c r="E7" s="69">
        <f t="shared" si="0"/>
        <v>0</v>
      </c>
      <c r="F7" s="177">
        <f t="shared" ref="F7:F29" si="8">IF(B7="A", G7/0.1111, G7/0.08333)</f>
        <v>0</v>
      </c>
      <c r="G7" s="186"/>
      <c r="H7" s="20">
        <f t="shared" si="1"/>
        <v>0</v>
      </c>
      <c r="I7" s="71">
        <f t="shared" si="2"/>
        <v>0</v>
      </c>
      <c r="J7" s="187"/>
      <c r="K7" s="33">
        <f t="shared" si="3"/>
        <v>0</v>
      </c>
      <c r="L7" s="20">
        <f t="shared" si="4"/>
        <v>0</v>
      </c>
      <c r="M7" s="75">
        <f t="shared" si="5"/>
        <v>0</v>
      </c>
      <c r="N7" s="20">
        <f t="shared" si="6"/>
        <v>0</v>
      </c>
      <c r="O7" s="20">
        <f t="shared" si="7"/>
        <v>0</v>
      </c>
      <c r="P7" s="2"/>
      <c r="Q7" s="21"/>
      <c r="R7" s="10"/>
      <c r="S7" s="21"/>
    </row>
    <row r="8" spans="1:19">
      <c r="A8" s="243" t="s">
        <v>38</v>
      </c>
      <c r="B8" s="183" t="s">
        <v>51</v>
      </c>
      <c r="C8" s="185">
        <v>0</v>
      </c>
      <c r="D8" s="314">
        <v>0</v>
      </c>
      <c r="E8" s="69">
        <f t="shared" si="0"/>
        <v>0</v>
      </c>
      <c r="F8" s="177">
        <f t="shared" si="8"/>
        <v>0</v>
      </c>
      <c r="G8" s="186"/>
      <c r="H8" s="20">
        <f t="shared" si="1"/>
        <v>0</v>
      </c>
      <c r="I8" s="71">
        <f t="shared" si="2"/>
        <v>0</v>
      </c>
      <c r="J8" s="187"/>
      <c r="K8" s="33">
        <f t="shared" si="3"/>
        <v>0</v>
      </c>
      <c r="L8" s="20">
        <f t="shared" si="4"/>
        <v>0</v>
      </c>
      <c r="M8" s="75">
        <f t="shared" si="5"/>
        <v>0</v>
      </c>
      <c r="N8" s="20">
        <f t="shared" si="6"/>
        <v>0</v>
      </c>
      <c r="O8" s="20">
        <f t="shared" si="7"/>
        <v>0</v>
      </c>
      <c r="P8" s="2"/>
      <c r="Q8" s="21"/>
      <c r="R8" s="10"/>
      <c r="S8" s="21"/>
    </row>
    <row r="9" spans="1:19">
      <c r="A9" s="243" t="s">
        <v>39</v>
      </c>
      <c r="B9" s="183" t="s">
        <v>51</v>
      </c>
      <c r="C9" s="185">
        <v>0</v>
      </c>
      <c r="D9" s="314">
        <v>0</v>
      </c>
      <c r="E9" s="69">
        <f t="shared" si="0"/>
        <v>0</v>
      </c>
      <c r="F9" s="177">
        <f t="shared" si="8"/>
        <v>0</v>
      </c>
      <c r="G9" s="186"/>
      <c r="H9" s="20">
        <f t="shared" si="1"/>
        <v>0</v>
      </c>
      <c r="I9" s="71">
        <f t="shared" si="2"/>
        <v>0</v>
      </c>
      <c r="J9" s="187"/>
      <c r="K9" s="33">
        <f t="shared" si="3"/>
        <v>0</v>
      </c>
      <c r="L9" s="20">
        <f t="shared" si="4"/>
        <v>0</v>
      </c>
      <c r="M9" s="75">
        <f t="shared" si="5"/>
        <v>0</v>
      </c>
      <c r="N9" s="20">
        <f t="shared" si="6"/>
        <v>0</v>
      </c>
      <c r="O9" s="20">
        <f t="shared" si="7"/>
        <v>0</v>
      </c>
      <c r="P9" s="2"/>
      <c r="Q9" s="21"/>
      <c r="R9" s="10"/>
      <c r="S9" s="21"/>
    </row>
    <row r="10" spans="1:19">
      <c r="A10" s="243" t="s">
        <v>40</v>
      </c>
      <c r="B10" s="183" t="s">
        <v>51</v>
      </c>
      <c r="C10" s="185">
        <v>0</v>
      </c>
      <c r="D10" s="314">
        <v>0</v>
      </c>
      <c r="E10" s="69">
        <f t="shared" si="0"/>
        <v>0</v>
      </c>
      <c r="F10" s="177">
        <f t="shared" si="8"/>
        <v>0</v>
      </c>
      <c r="G10" s="186"/>
      <c r="H10" s="20">
        <f t="shared" si="1"/>
        <v>0</v>
      </c>
      <c r="I10" s="71">
        <f t="shared" si="2"/>
        <v>0</v>
      </c>
      <c r="J10" s="187"/>
      <c r="K10" s="33">
        <f t="shared" si="3"/>
        <v>0</v>
      </c>
      <c r="L10" s="20">
        <f t="shared" si="4"/>
        <v>0</v>
      </c>
      <c r="M10" s="75">
        <f t="shared" si="5"/>
        <v>0</v>
      </c>
      <c r="N10" s="20">
        <f t="shared" si="6"/>
        <v>0</v>
      </c>
      <c r="O10" s="20">
        <f t="shared" si="7"/>
        <v>0</v>
      </c>
      <c r="P10" s="2"/>
      <c r="Q10" s="21"/>
      <c r="R10" s="10"/>
      <c r="S10" s="21"/>
    </row>
    <row r="11" spans="1:19">
      <c r="A11" s="243" t="s">
        <v>41</v>
      </c>
      <c r="B11" s="183" t="s">
        <v>51</v>
      </c>
      <c r="C11" s="185">
        <v>0</v>
      </c>
      <c r="D11" s="314">
        <v>0</v>
      </c>
      <c r="E11" s="69">
        <f t="shared" si="0"/>
        <v>0</v>
      </c>
      <c r="F11" s="177">
        <f t="shared" si="8"/>
        <v>0</v>
      </c>
      <c r="G11" s="186"/>
      <c r="H11" s="20">
        <f t="shared" si="1"/>
        <v>0</v>
      </c>
      <c r="I11" s="71">
        <f t="shared" si="2"/>
        <v>0</v>
      </c>
      <c r="J11" s="187"/>
      <c r="K11" s="33">
        <f t="shared" si="3"/>
        <v>0</v>
      </c>
      <c r="L11" s="20">
        <f t="shared" si="4"/>
        <v>0</v>
      </c>
      <c r="M11" s="75">
        <f t="shared" si="5"/>
        <v>0</v>
      </c>
      <c r="N11" s="20">
        <f t="shared" si="6"/>
        <v>0</v>
      </c>
      <c r="O11" s="20">
        <f t="shared" si="7"/>
        <v>0</v>
      </c>
      <c r="P11" s="2"/>
      <c r="Q11" s="21"/>
      <c r="R11" s="10"/>
      <c r="S11" s="21"/>
    </row>
    <row r="12" spans="1:19">
      <c r="A12" s="76" t="s">
        <v>5</v>
      </c>
      <c r="B12" s="291"/>
      <c r="C12" s="292"/>
      <c r="D12" s="315"/>
      <c r="E12" s="293"/>
      <c r="F12" s="294"/>
      <c r="G12" s="295"/>
      <c r="H12" s="296">
        <f>SUM(H6:H11)</f>
        <v>0</v>
      </c>
      <c r="I12" s="297">
        <f>SUM(I6:I11)</f>
        <v>0</v>
      </c>
      <c r="J12" s="298"/>
      <c r="K12" s="79"/>
      <c r="L12" s="77">
        <f>SUM(L6:L11)</f>
        <v>0</v>
      </c>
      <c r="M12" s="78">
        <f>SUM(M6:M11)</f>
        <v>0</v>
      </c>
      <c r="N12" s="77">
        <f>SUM(N6:N11)</f>
        <v>0</v>
      </c>
      <c r="O12" s="77">
        <f>SUM(O6:O11)</f>
        <v>0</v>
      </c>
      <c r="P12" s="2"/>
      <c r="Q12" s="6">
        <f>N12+'KSU Other Personnel'!F19</f>
        <v>0</v>
      </c>
      <c r="R12" s="6">
        <f>O12+'KSU Other Personnel'!H19</f>
        <v>0</v>
      </c>
      <c r="S12" s="21"/>
    </row>
    <row r="13" spans="1:19">
      <c r="A13" s="2"/>
      <c r="B13" s="299"/>
      <c r="C13" s="300"/>
      <c r="D13" s="316"/>
      <c r="E13" s="302"/>
      <c r="F13" s="303"/>
      <c r="G13" s="304"/>
      <c r="H13" s="301"/>
      <c r="I13" s="302"/>
      <c r="J13" s="305"/>
      <c r="K13" s="33"/>
      <c r="L13" s="17"/>
      <c r="M13" s="74"/>
      <c r="N13" s="17"/>
      <c r="O13" s="17"/>
      <c r="P13" s="2"/>
      <c r="Q13" s="21"/>
      <c r="R13" s="10"/>
      <c r="S13" s="21"/>
    </row>
    <row r="14" spans="1:19">
      <c r="A14" s="85" t="s">
        <v>3</v>
      </c>
      <c r="B14" s="85"/>
      <c r="C14" s="86"/>
      <c r="D14" s="317"/>
      <c r="E14" s="87"/>
      <c r="F14" s="88"/>
      <c r="G14" s="312"/>
      <c r="H14" s="66"/>
      <c r="I14" s="87"/>
      <c r="J14" s="313"/>
      <c r="K14" s="89"/>
      <c r="L14" s="66"/>
      <c r="M14" s="87"/>
      <c r="N14" s="66"/>
      <c r="O14" s="66"/>
      <c r="P14" s="85"/>
      <c r="Q14" s="66"/>
      <c r="R14" s="66"/>
      <c r="S14" s="66"/>
    </row>
    <row r="15" spans="1:19">
      <c r="A15" s="23" t="str">
        <f t="shared" ref="A15:A20" si="9">A6</f>
        <v>Faculty 1</v>
      </c>
      <c r="B15" s="184" t="str">
        <f t="shared" ref="B15:B20" si="10">B6</f>
        <v>A</v>
      </c>
      <c r="C15" s="244">
        <f t="shared" ref="C15:C20" si="11">E6</f>
        <v>0</v>
      </c>
      <c r="D15" s="318">
        <v>0.02</v>
      </c>
      <c r="E15" s="71">
        <f t="shared" ref="E15:E20" si="12">C15*(1+D15)</f>
        <v>0</v>
      </c>
      <c r="F15" s="29">
        <f t="shared" si="8"/>
        <v>0</v>
      </c>
      <c r="G15" s="186"/>
      <c r="H15" s="20">
        <f t="shared" ref="H15:H20" si="13">E15*G15</f>
        <v>0</v>
      </c>
      <c r="I15" s="71">
        <f t="shared" ref="I15:I20" si="14">IF(B15="P",H15*0.0145,H15*0.37)</f>
        <v>0</v>
      </c>
      <c r="J15" s="187"/>
      <c r="K15" s="33">
        <f t="shared" ref="K15:K20" si="15">J15/9</f>
        <v>0</v>
      </c>
      <c r="L15" s="20">
        <f t="shared" ref="L15:L20" si="16">E15*K15</f>
        <v>0</v>
      </c>
      <c r="M15" s="75">
        <f t="shared" ref="M15:M20" si="17">IF(B15="P",L15*0.0145,L15*0.2365)</f>
        <v>0</v>
      </c>
      <c r="N15" s="20">
        <f t="shared" ref="N15:N20" si="18">H15+L15</f>
        <v>0</v>
      </c>
      <c r="O15" s="20">
        <f t="shared" ref="O15:O20" si="19">I15+M15</f>
        <v>0</v>
      </c>
      <c r="P15" s="2"/>
      <c r="Q15" s="2"/>
      <c r="R15" s="2"/>
      <c r="S15" s="21"/>
    </row>
    <row r="16" spans="1:19">
      <c r="A16" s="23" t="str">
        <f t="shared" si="9"/>
        <v>Faculty 2</v>
      </c>
      <c r="B16" s="183" t="str">
        <f t="shared" si="10"/>
        <v>A</v>
      </c>
      <c r="C16" s="244">
        <f t="shared" si="11"/>
        <v>0</v>
      </c>
      <c r="D16" s="318">
        <v>0.02</v>
      </c>
      <c r="E16" s="71">
        <f t="shared" si="12"/>
        <v>0</v>
      </c>
      <c r="F16" s="29">
        <f t="shared" si="8"/>
        <v>0</v>
      </c>
      <c r="G16" s="186"/>
      <c r="H16" s="20">
        <f t="shared" si="13"/>
        <v>0</v>
      </c>
      <c r="I16" s="71">
        <f t="shared" si="14"/>
        <v>0</v>
      </c>
      <c r="J16" s="187"/>
      <c r="K16" s="33">
        <f t="shared" si="15"/>
        <v>0</v>
      </c>
      <c r="L16" s="20">
        <f t="shared" si="16"/>
        <v>0</v>
      </c>
      <c r="M16" s="75">
        <f t="shared" si="17"/>
        <v>0</v>
      </c>
      <c r="N16" s="20">
        <f t="shared" si="18"/>
        <v>0</v>
      </c>
      <c r="O16" s="20">
        <f t="shared" si="19"/>
        <v>0</v>
      </c>
      <c r="P16" s="2"/>
      <c r="Q16" s="2"/>
      <c r="R16" s="2"/>
      <c r="S16" s="21"/>
    </row>
    <row r="17" spans="1:19">
      <c r="A17" s="23" t="str">
        <f t="shared" si="9"/>
        <v>Faculty 3</v>
      </c>
      <c r="B17" s="183" t="str">
        <f t="shared" si="10"/>
        <v>A</v>
      </c>
      <c r="C17" s="244">
        <f t="shared" si="11"/>
        <v>0</v>
      </c>
      <c r="D17" s="318">
        <v>0.02</v>
      </c>
      <c r="E17" s="71">
        <f t="shared" si="12"/>
        <v>0</v>
      </c>
      <c r="F17" s="29">
        <f t="shared" si="8"/>
        <v>0</v>
      </c>
      <c r="G17" s="186"/>
      <c r="H17" s="20">
        <f t="shared" si="13"/>
        <v>0</v>
      </c>
      <c r="I17" s="71">
        <f t="shared" si="14"/>
        <v>0</v>
      </c>
      <c r="J17" s="187"/>
      <c r="K17" s="33">
        <f t="shared" si="15"/>
        <v>0</v>
      </c>
      <c r="L17" s="20">
        <f t="shared" si="16"/>
        <v>0</v>
      </c>
      <c r="M17" s="75">
        <f t="shared" si="17"/>
        <v>0</v>
      </c>
      <c r="N17" s="20">
        <f t="shared" si="18"/>
        <v>0</v>
      </c>
      <c r="O17" s="20">
        <f t="shared" si="19"/>
        <v>0</v>
      </c>
      <c r="P17" s="2"/>
      <c r="Q17" s="2"/>
      <c r="R17" s="2"/>
      <c r="S17" s="21"/>
    </row>
    <row r="18" spans="1:19">
      <c r="A18" s="24" t="str">
        <f t="shared" si="9"/>
        <v>Faculty 4</v>
      </c>
      <c r="B18" s="183" t="str">
        <f t="shared" si="10"/>
        <v>A</v>
      </c>
      <c r="C18" s="244">
        <f t="shared" si="11"/>
        <v>0</v>
      </c>
      <c r="D18" s="318">
        <v>0.02</v>
      </c>
      <c r="E18" s="71">
        <f t="shared" si="12"/>
        <v>0</v>
      </c>
      <c r="F18" s="29">
        <f t="shared" si="8"/>
        <v>0</v>
      </c>
      <c r="G18" s="186"/>
      <c r="H18" s="20">
        <f t="shared" si="13"/>
        <v>0</v>
      </c>
      <c r="I18" s="71">
        <f t="shared" si="14"/>
        <v>0</v>
      </c>
      <c r="J18" s="187"/>
      <c r="K18" s="33">
        <f t="shared" si="15"/>
        <v>0</v>
      </c>
      <c r="L18" s="20">
        <f t="shared" si="16"/>
        <v>0</v>
      </c>
      <c r="M18" s="75">
        <f t="shared" si="17"/>
        <v>0</v>
      </c>
      <c r="N18" s="20">
        <f t="shared" si="18"/>
        <v>0</v>
      </c>
      <c r="O18" s="20">
        <f t="shared" si="19"/>
        <v>0</v>
      </c>
      <c r="P18" s="2"/>
      <c r="Q18" s="2"/>
      <c r="R18" s="2"/>
      <c r="S18" s="21"/>
    </row>
    <row r="19" spans="1:19">
      <c r="A19" s="24" t="str">
        <f t="shared" si="9"/>
        <v>Faculty 5</v>
      </c>
      <c r="B19" s="183" t="str">
        <f t="shared" si="10"/>
        <v>A</v>
      </c>
      <c r="C19" s="244">
        <f t="shared" si="11"/>
        <v>0</v>
      </c>
      <c r="D19" s="318">
        <v>0.02</v>
      </c>
      <c r="E19" s="71">
        <f t="shared" si="12"/>
        <v>0</v>
      </c>
      <c r="F19" s="29">
        <f t="shared" si="8"/>
        <v>0</v>
      </c>
      <c r="G19" s="186"/>
      <c r="H19" s="20">
        <f t="shared" si="13"/>
        <v>0</v>
      </c>
      <c r="I19" s="71">
        <f t="shared" si="14"/>
        <v>0</v>
      </c>
      <c r="J19" s="187"/>
      <c r="K19" s="33">
        <f t="shared" si="15"/>
        <v>0</v>
      </c>
      <c r="L19" s="20">
        <f t="shared" si="16"/>
        <v>0</v>
      </c>
      <c r="M19" s="75">
        <f t="shared" si="17"/>
        <v>0</v>
      </c>
      <c r="N19" s="20">
        <f t="shared" si="18"/>
        <v>0</v>
      </c>
      <c r="O19" s="20">
        <f t="shared" si="19"/>
        <v>0</v>
      </c>
      <c r="P19" s="2"/>
      <c r="Q19" s="2"/>
      <c r="R19" s="2"/>
      <c r="S19" s="21"/>
    </row>
    <row r="20" spans="1:19">
      <c r="A20" s="24" t="str">
        <f t="shared" si="9"/>
        <v>Faculty 6</v>
      </c>
      <c r="B20" s="183" t="str">
        <f t="shared" si="10"/>
        <v>A</v>
      </c>
      <c r="C20" s="244">
        <f t="shared" si="11"/>
        <v>0</v>
      </c>
      <c r="D20" s="318">
        <v>0.02</v>
      </c>
      <c r="E20" s="71">
        <f t="shared" si="12"/>
        <v>0</v>
      </c>
      <c r="F20" s="29">
        <f t="shared" si="8"/>
        <v>0</v>
      </c>
      <c r="G20" s="186"/>
      <c r="H20" s="20">
        <f t="shared" si="13"/>
        <v>0</v>
      </c>
      <c r="I20" s="71">
        <f t="shared" si="14"/>
        <v>0</v>
      </c>
      <c r="J20" s="187"/>
      <c r="K20" s="33">
        <f t="shared" si="15"/>
        <v>0</v>
      </c>
      <c r="L20" s="20">
        <f t="shared" si="16"/>
        <v>0</v>
      </c>
      <c r="M20" s="75">
        <f t="shared" si="17"/>
        <v>0</v>
      </c>
      <c r="N20" s="20">
        <f t="shared" si="18"/>
        <v>0</v>
      </c>
      <c r="O20" s="20">
        <f t="shared" si="19"/>
        <v>0</v>
      </c>
      <c r="P20" s="2"/>
      <c r="Q20" s="2"/>
      <c r="R20" s="2"/>
      <c r="S20" s="21"/>
    </row>
    <row r="21" spans="1:19">
      <c r="A21" s="76" t="s">
        <v>6</v>
      </c>
      <c r="B21" s="291"/>
      <c r="C21" s="306"/>
      <c r="D21" s="319"/>
      <c r="E21" s="308"/>
      <c r="F21" s="294"/>
      <c r="G21" s="295"/>
      <c r="H21" s="296">
        <f>SUM(H15:H20)</f>
        <v>0</v>
      </c>
      <c r="I21" s="297">
        <f>SUM(I15:I20)</f>
        <v>0</v>
      </c>
      <c r="J21" s="298"/>
      <c r="K21" s="79"/>
      <c r="L21" s="77">
        <f>SUM(L15:L20)</f>
        <v>0</v>
      </c>
      <c r="M21" s="78">
        <f>SUM(M15:M20)</f>
        <v>0</v>
      </c>
      <c r="N21" s="77">
        <f>SUM(N15:N20)</f>
        <v>0</v>
      </c>
      <c r="O21" s="77">
        <f>SUM(O15:O20)</f>
        <v>0</v>
      </c>
      <c r="P21" s="2"/>
      <c r="Q21" s="6">
        <f>N21+'KSU Other Personnel'!F32</f>
        <v>0</v>
      </c>
      <c r="R21" s="6">
        <f>O21+'KSU Other Personnel'!H32</f>
        <v>0</v>
      </c>
      <c r="S21" s="21"/>
    </row>
    <row r="22" spans="1:19">
      <c r="B22" s="309"/>
      <c r="C22" s="239"/>
      <c r="D22" s="320"/>
      <c r="E22" s="310"/>
      <c r="F22" s="303"/>
      <c r="G22" s="304"/>
      <c r="H22" s="311"/>
      <c r="I22" s="310"/>
      <c r="J22" s="305"/>
      <c r="K22" s="33"/>
      <c r="L22" s="21"/>
      <c r="M22" s="70"/>
      <c r="N22" s="21"/>
      <c r="O22" s="21"/>
      <c r="P22" s="2"/>
      <c r="Q22" s="2"/>
      <c r="R22" s="2"/>
      <c r="S22" s="21"/>
    </row>
    <row r="23" spans="1:19">
      <c r="A23" s="85" t="s">
        <v>4</v>
      </c>
      <c r="B23" s="85"/>
      <c r="C23" s="86"/>
      <c r="D23" s="321"/>
      <c r="E23" s="90"/>
      <c r="F23" s="88"/>
      <c r="G23" s="312"/>
      <c r="H23" s="91"/>
      <c r="I23" s="90"/>
      <c r="J23" s="313"/>
      <c r="K23" s="89"/>
      <c r="L23" s="66"/>
      <c r="M23" s="87"/>
      <c r="N23" s="66"/>
      <c r="O23" s="66"/>
      <c r="P23" s="85"/>
      <c r="Q23" s="85"/>
      <c r="R23" s="85"/>
      <c r="S23" s="66"/>
    </row>
    <row r="24" spans="1:19">
      <c r="A24" s="23" t="str">
        <f t="shared" ref="A24:A29" si="20">A6</f>
        <v>Faculty 1</v>
      </c>
      <c r="B24" s="184" t="str">
        <f t="shared" ref="B24:B29" si="21">B15</f>
        <v>A</v>
      </c>
      <c r="C24" s="244">
        <f t="shared" ref="C24:C29" si="22">E15</f>
        <v>0</v>
      </c>
      <c r="D24" s="318">
        <v>0.02</v>
      </c>
      <c r="E24" s="71">
        <f t="shared" ref="E24:E29" si="23">C24*(1+D24)</f>
        <v>0</v>
      </c>
      <c r="F24" s="29">
        <f t="shared" si="8"/>
        <v>0</v>
      </c>
      <c r="G24" s="186"/>
      <c r="H24" s="20">
        <f t="shared" ref="H24:H29" si="24">E24*G24</f>
        <v>0</v>
      </c>
      <c r="I24" s="71">
        <f t="shared" ref="I24:I29" si="25">IF(B24="P",H24*0.0145,H24*0.37)</f>
        <v>0</v>
      </c>
      <c r="J24" s="187"/>
      <c r="K24" s="33">
        <f t="shared" ref="K24:K29" si="26">J24/9</f>
        <v>0</v>
      </c>
      <c r="L24" s="20">
        <f t="shared" ref="L24:L29" si="27">E24*K24</f>
        <v>0</v>
      </c>
      <c r="M24" s="75">
        <f t="shared" ref="M24:M29" si="28">IF(B24="P",L24*0.0145,L24*0.2365)</f>
        <v>0</v>
      </c>
      <c r="N24" s="20">
        <f t="shared" ref="N24:N29" si="29">H24+L24</f>
        <v>0</v>
      </c>
      <c r="O24" s="20">
        <f t="shared" ref="O24:O29" si="30">I24+M24</f>
        <v>0</v>
      </c>
      <c r="P24" s="2"/>
      <c r="Q24" s="2"/>
      <c r="R24" s="2"/>
      <c r="S24" s="21"/>
    </row>
    <row r="25" spans="1:19">
      <c r="A25" s="23" t="str">
        <f t="shared" si="20"/>
        <v>Faculty 2</v>
      </c>
      <c r="B25" s="183" t="str">
        <f t="shared" si="21"/>
        <v>A</v>
      </c>
      <c r="C25" s="244">
        <f t="shared" si="22"/>
        <v>0</v>
      </c>
      <c r="D25" s="318">
        <v>0.02</v>
      </c>
      <c r="E25" s="71">
        <f t="shared" si="23"/>
        <v>0</v>
      </c>
      <c r="F25" s="29">
        <f t="shared" si="8"/>
        <v>0</v>
      </c>
      <c r="G25" s="186"/>
      <c r="H25" s="20">
        <f t="shared" si="24"/>
        <v>0</v>
      </c>
      <c r="I25" s="71">
        <f t="shared" si="25"/>
        <v>0</v>
      </c>
      <c r="J25" s="187"/>
      <c r="K25" s="33">
        <f t="shared" si="26"/>
        <v>0</v>
      </c>
      <c r="L25" s="20">
        <f t="shared" si="27"/>
        <v>0</v>
      </c>
      <c r="M25" s="75">
        <f t="shared" si="28"/>
        <v>0</v>
      </c>
      <c r="N25" s="20">
        <f t="shared" si="29"/>
        <v>0</v>
      </c>
      <c r="O25" s="20">
        <f t="shared" si="30"/>
        <v>0</v>
      </c>
      <c r="P25" s="2"/>
      <c r="Q25" s="2"/>
      <c r="R25" s="2"/>
      <c r="S25" s="21"/>
    </row>
    <row r="26" spans="1:19">
      <c r="A26" s="23" t="str">
        <f t="shared" si="20"/>
        <v>Faculty 3</v>
      </c>
      <c r="B26" s="183" t="str">
        <f t="shared" si="21"/>
        <v>A</v>
      </c>
      <c r="C26" s="244">
        <f>E17</f>
        <v>0</v>
      </c>
      <c r="D26" s="318">
        <v>0.02</v>
      </c>
      <c r="E26" s="71">
        <f t="shared" si="23"/>
        <v>0</v>
      </c>
      <c r="F26" s="29">
        <f t="shared" si="8"/>
        <v>0</v>
      </c>
      <c r="G26" s="186"/>
      <c r="H26" s="20">
        <f t="shared" si="24"/>
        <v>0</v>
      </c>
      <c r="I26" s="71">
        <f t="shared" si="25"/>
        <v>0</v>
      </c>
      <c r="J26" s="187"/>
      <c r="K26" s="33">
        <f t="shared" si="26"/>
        <v>0</v>
      </c>
      <c r="L26" s="20">
        <f t="shared" si="27"/>
        <v>0</v>
      </c>
      <c r="M26" s="75">
        <f t="shared" si="28"/>
        <v>0</v>
      </c>
      <c r="N26" s="20">
        <f t="shared" si="29"/>
        <v>0</v>
      </c>
      <c r="O26" s="20">
        <f t="shared" si="30"/>
        <v>0</v>
      </c>
      <c r="P26" s="2"/>
      <c r="Q26" s="2"/>
      <c r="R26" s="2"/>
      <c r="S26" s="21"/>
    </row>
    <row r="27" spans="1:19">
      <c r="A27" s="24" t="str">
        <f t="shared" si="20"/>
        <v>Faculty 4</v>
      </c>
      <c r="B27" s="183" t="str">
        <f t="shared" si="21"/>
        <v>A</v>
      </c>
      <c r="C27" s="244">
        <f t="shared" si="22"/>
        <v>0</v>
      </c>
      <c r="D27" s="318">
        <v>0.02</v>
      </c>
      <c r="E27" s="71">
        <f t="shared" si="23"/>
        <v>0</v>
      </c>
      <c r="F27" s="29">
        <f t="shared" si="8"/>
        <v>0</v>
      </c>
      <c r="G27" s="186"/>
      <c r="H27" s="20">
        <f t="shared" si="24"/>
        <v>0</v>
      </c>
      <c r="I27" s="71">
        <f t="shared" si="25"/>
        <v>0</v>
      </c>
      <c r="J27" s="187"/>
      <c r="K27" s="33">
        <f t="shared" si="26"/>
        <v>0</v>
      </c>
      <c r="L27" s="20">
        <f t="shared" si="27"/>
        <v>0</v>
      </c>
      <c r="M27" s="75">
        <f t="shared" si="28"/>
        <v>0</v>
      </c>
      <c r="N27" s="20">
        <f t="shared" si="29"/>
        <v>0</v>
      </c>
      <c r="O27" s="20">
        <f t="shared" si="30"/>
        <v>0</v>
      </c>
      <c r="P27" s="2"/>
      <c r="Q27" s="2"/>
      <c r="R27" s="2"/>
      <c r="S27" s="21"/>
    </row>
    <row r="28" spans="1:19">
      <c r="A28" s="24" t="str">
        <f t="shared" si="20"/>
        <v>Faculty 5</v>
      </c>
      <c r="B28" s="183" t="str">
        <f t="shared" si="21"/>
        <v>A</v>
      </c>
      <c r="C28" s="244">
        <f t="shared" si="22"/>
        <v>0</v>
      </c>
      <c r="D28" s="318">
        <v>0.02</v>
      </c>
      <c r="E28" s="71">
        <f t="shared" si="23"/>
        <v>0</v>
      </c>
      <c r="F28" s="29">
        <f t="shared" si="8"/>
        <v>0</v>
      </c>
      <c r="G28" s="186"/>
      <c r="H28" s="20">
        <f t="shared" si="24"/>
        <v>0</v>
      </c>
      <c r="I28" s="71">
        <f t="shared" si="25"/>
        <v>0</v>
      </c>
      <c r="J28" s="187"/>
      <c r="K28" s="33">
        <f t="shared" si="26"/>
        <v>0</v>
      </c>
      <c r="L28" s="20">
        <f t="shared" si="27"/>
        <v>0</v>
      </c>
      <c r="M28" s="75">
        <f t="shared" si="28"/>
        <v>0</v>
      </c>
      <c r="N28" s="20">
        <f t="shared" si="29"/>
        <v>0</v>
      </c>
      <c r="O28" s="20">
        <f t="shared" si="30"/>
        <v>0</v>
      </c>
      <c r="P28" s="2"/>
      <c r="Q28" s="2"/>
      <c r="R28" s="2"/>
      <c r="S28" s="21"/>
    </row>
    <row r="29" spans="1:19">
      <c r="A29" s="24" t="str">
        <f t="shared" si="20"/>
        <v>Faculty 6</v>
      </c>
      <c r="B29" s="183" t="str">
        <f t="shared" si="21"/>
        <v>A</v>
      </c>
      <c r="C29" s="244">
        <f t="shared" si="22"/>
        <v>0</v>
      </c>
      <c r="D29" s="318">
        <v>0.02</v>
      </c>
      <c r="E29" s="71">
        <f t="shared" si="23"/>
        <v>0</v>
      </c>
      <c r="F29" s="29">
        <f t="shared" si="8"/>
        <v>0</v>
      </c>
      <c r="G29" s="186"/>
      <c r="H29" s="20">
        <f t="shared" si="24"/>
        <v>0</v>
      </c>
      <c r="I29" s="71">
        <f t="shared" si="25"/>
        <v>0</v>
      </c>
      <c r="J29" s="187"/>
      <c r="K29" s="33">
        <f t="shared" si="26"/>
        <v>0</v>
      </c>
      <c r="L29" s="20">
        <f t="shared" si="27"/>
        <v>0</v>
      </c>
      <c r="M29" s="75">
        <f t="shared" si="28"/>
        <v>0</v>
      </c>
      <c r="N29" s="20">
        <f t="shared" si="29"/>
        <v>0</v>
      </c>
      <c r="O29" s="20">
        <f t="shared" si="30"/>
        <v>0</v>
      </c>
      <c r="P29" s="2"/>
      <c r="Q29" s="2"/>
      <c r="R29" s="2"/>
      <c r="S29" s="21"/>
    </row>
    <row r="30" spans="1:19">
      <c r="A30" s="76" t="s">
        <v>7</v>
      </c>
      <c r="B30" s="291"/>
      <c r="C30" s="306"/>
      <c r="D30" s="307"/>
      <c r="E30" s="308"/>
      <c r="F30" s="294"/>
      <c r="G30" s="295"/>
      <c r="H30" s="296">
        <f>SUM(H24:H29)</f>
        <v>0</v>
      </c>
      <c r="I30" s="297">
        <f>SUM(I24:I29)</f>
        <v>0</v>
      </c>
      <c r="J30" s="298"/>
      <c r="K30" s="79"/>
      <c r="L30" s="77">
        <f>SUM(L24:L29)</f>
        <v>0</v>
      </c>
      <c r="M30" s="78">
        <f>SUM(M24:M29)</f>
        <v>0</v>
      </c>
      <c r="N30" s="77">
        <f>SUM(N24:N29)</f>
        <v>0</v>
      </c>
      <c r="O30" s="77">
        <f>SUM(O24:O29)</f>
        <v>0</v>
      </c>
      <c r="P30" s="2"/>
      <c r="Q30" s="6">
        <f>N30+'KSU Other Personnel'!F45</f>
        <v>0</v>
      </c>
      <c r="R30" s="6">
        <f>O30+'KSU Other Personnel'!H45</f>
        <v>0</v>
      </c>
      <c r="S30" s="21"/>
    </row>
    <row r="31" spans="1:19" s="2" customFormat="1">
      <c r="C31" s="4"/>
      <c r="D31" s="5"/>
      <c r="E31" s="72"/>
      <c r="F31" s="29"/>
      <c r="G31" s="32"/>
      <c r="H31" s="6"/>
      <c r="I31" s="73"/>
      <c r="J31" s="30"/>
      <c r="K31" s="33"/>
      <c r="L31" s="6"/>
      <c r="M31" s="73"/>
      <c r="N31" s="6"/>
      <c r="O31" s="6"/>
    </row>
    <row r="32" spans="1:19" ht="42.2" customHeight="1">
      <c r="A32" s="273" t="s">
        <v>67</v>
      </c>
      <c r="B32" s="274"/>
      <c r="C32" s="274"/>
      <c r="D32" s="274"/>
      <c r="E32" s="274"/>
      <c r="F32" s="274"/>
      <c r="G32" s="274"/>
      <c r="H32" s="274"/>
      <c r="I32" s="274"/>
      <c r="J32" s="274"/>
      <c r="K32" s="274"/>
      <c r="L32" s="274"/>
      <c r="M32" s="274"/>
      <c r="N32" s="274"/>
      <c r="O32" s="274"/>
    </row>
    <row r="33" spans="1:15" ht="27.75" customHeight="1">
      <c r="A33" s="275" t="s">
        <v>68</v>
      </c>
      <c r="B33" s="276"/>
      <c r="C33" s="276"/>
      <c r="D33" s="276"/>
      <c r="E33" s="276"/>
      <c r="F33" s="276"/>
      <c r="G33" s="276"/>
      <c r="H33" s="276"/>
      <c r="I33" s="276"/>
      <c r="J33" s="276"/>
      <c r="K33" s="276"/>
      <c r="L33" s="276"/>
      <c r="M33" s="276"/>
      <c r="N33" s="276"/>
      <c r="O33" s="276"/>
    </row>
  </sheetData>
  <sheetProtection algorithmName="SHA-512" hashValue="9HmULEgEBg7b0oXv1NTjPe6IsahFLR6i2EEl3qxBHoV+8hz+9mAMrDOScpT4Og8h8zHC9YengFjOPkc0QjJSRw==" saltValue="p4j3tmTWlOK6pOMnT2nqGg==" spinCount="100000" sheet="1" selectLockedCells="1"/>
  <mergeCells count="3">
    <mergeCell ref="A32:O32"/>
    <mergeCell ref="A33:O33"/>
    <mergeCell ref="A1:O1"/>
  </mergeCells>
  <phoneticPr fontId="0" type="noConversion"/>
  <pageMargins left="0.33" right="0.31" top="0.5" bottom="0.5" header="0.5" footer="0.5"/>
  <pageSetup scale="8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workbookViewId="0">
      <selection activeCell="C12" sqref="C12"/>
    </sheetView>
  </sheetViews>
  <sheetFormatPr defaultColWidth="8.85546875" defaultRowHeight="12.75"/>
  <cols>
    <col min="1" max="1" width="24.7109375" bestFit="1" customWidth="1"/>
    <col min="2" max="2" width="12.42578125" customWidth="1"/>
    <col min="3" max="3" width="12" customWidth="1"/>
    <col min="4" max="4" width="10.85546875" customWidth="1"/>
    <col min="5" max="5" width="10.85546875" style="21" customWidth="1"/>
    <col min="6" max="6" width="13" customWidth="1"/>
    <col min="7" max="7" width="11.85546875" style="26" customWidth="1"/>
    <col min="8" max="8" width="12" customWidth="1"/>
    <col min="9" max="9" width="12" style="21" customWidth="1"/>
    <col min="10" max="10" width="7.28515625" customWidth="1"/>
    <col min="11" max="11" width="27.42578125" customWidth="1"/>
    <col min="12" max="12" width="14" customWidth="1"/>
    <col min="13" max="13" width="16.7109375" customWidth="1"/>
    <col min="14" max="14" width="21" customWidth="1"/>
  </cols>
  <sheetData>
    <row r="1" spans="1:14" s="21" customFormat="1" ht="31.5" customHeight="1">
      <c r="A1" s="277" t="s">
        <v>84</v>
      </c>
      <c r="B1" s="277"/>
      <c r="C1" s="277"/>
      <c r="D1" s="277"/>
      <c r="E1" s="277"/>
      <c r="F1" s="277"/>
      <c r="G1" s="277"/>
      <c r="H1" s="277"/>
      <c r="I1" s="207"/>
    </row>
    <row r="2" spans="1:14" ht="15.75">
      <c r="A2" s="113" t="s">
        <v>53</v>
      </c>
      <c r="B2" s="114"/>
      <c r="C2" s="114"/>
      <c r="D2" s="114"/>
      <c r="E2" s="114"/>
      <c r="F2" s="114"/>
      <c r="G2" s="115"/>
      <c r="H2" s="114"/>
      <c r="I2" s="114"/>
    </row>
    <row r="3" spans="1:14" s="21" customFormat="1" ht="26.25" customHeight="1">
      <c r="A3" s="279" t="s">
        <v>112</v>
      </c>
      <c r="B3" s="279"/>
      <c r="C3" s="279"/>
      <c r="D3" s="279"/>
      <c r="E3" s="279"/>
      <c r="F3" s="279"/>
      <c r="G3" s="279"/>
      <c r="H3" s="279"/>
      <c r="I3" s="279"/>
      <c r="J3" s="279"/>
    </row>
    <row r="4" spans="1:14" s="21" customFormat="1" ht="27" customHeight="1">
      <c r="A4" s="279" t="s">
        <v>99</v>
      </c>
      <c r="B4" s="280"/>
      <c r="C4" s="280"/>
      <c r="D4" s="280"/>
      <c r="E4" s="280"/>
      <c r="F4" s="280"/>
      <c r="G4" s="280"/>
      <c r="H4" s="280"/>
      <c r="I4" s="208"/>
      <c r="J4" s="60"/>
    </row>
    <row r="5" spans="1:14" s="21" customFormat="1" ht="27" customHeight="1">
      <c r="A5" s="281" t="s">
        <v>123</v>
      </c>
      <c r="B5" s="280"/>
      <c r="C5" s="280"/>
      <c r="D5" s="280"/>
      <c r="E5" s="280"/>
      <c r="F5" s="280"/>
      <c r="G5" s="280"/>
      <c r="H5" s="280"/>
      <c r="I5" s="208"/>
      <c r="J5" s="60"/>
    </row>
    <row r="6" spans="1:14" s="21" customFormat="1" ht="15.75" customHeight="1">
      <c r="A6" s="281" t="s">
        <v>97</v>
      </c>
      <c r="B6" s="280"/>
      <c r="C6" s="280"/>
      <c r="D6" s="280"/>
      <c r="E6" s="280"/>
      <c r="F6" s="280"/>
      <c r="G6" s="280"/>
      <c r="H6" s="280"/>
      <c r="I6" s="208"/>
      <c r="J6" s="60"/>
    </row>
    <row r="7" spans="1:14" ht="63.75">
      <c r="A7" s="8" t="s">
        <v>2</v>
      </c>
      <c r="B7" s="68" t="s">
        <v>122</v>
      </c>
      <c r="C7" s="102" t="s">
        <v>116</v>
      </c>
      <c r="D7" s="189" t="s">
        <v>8</v>
      </c>
      <c r="E7" s="102" t="s">
        <v>56</v>
      </c>
      <c r="F7" s="102" t="s">
        <v>86</v>
      </c>
      <c r="G7" s="102" t="s">
        <v>104</v>
      </c>
      <c r="H7" s="102" t="s">
        <v>11</v>
      </c>
      <c r="I7" s="102" t="s">
        <v>9</v>
      </c>
      <c r="J7" s="8"/>
      <c r="K7" s="209" t="s">
        <v>100</v>
      </c>
      <c r="L7" s="210" t="s">
        <v>89</v>
      </c>
      <c r="M7" s="210" t="s">
        <v>113</v>
      </c>
      <c r="N7" s="210" t="s">
        <v>94</v>
      </c>
    </row>
    <row r="8" spans="1:14" ht="28.5" customHeight="1">
      <c r="A8" s="93" t="s">
        <v>1</v>
      </c>
      <c r="B8" s="93"/>
      <c r="C8" s="93"/>
      <c r="D8" s="93"/>
      <c r="E8" s="93"/>
      <c r="F8" s="94"/>
      <c r="G8" s="95"/>
      <c r="H8" s="96"/>
      <c r="I8" s="96"/>
      <c r="J8" s="8"/>
      <c r="K8" s="211" t="s">
        <v>70</v>
      </c>
      <c r="L8" s="212">
        <v>3000</v>
      </c>
      <c r="M8" s="278">
        <f>368*5</f>
        <v>1840</v>
      </c>
      <c r="N8" s="213">
        <f>L8+M8</f>
        <v>4840</v>
      </c>
    </row>
    <row r="9" spans="1:14" ht="38.25">
      <c r="A9" s="248" t="s">
        <v>105</v>
      </c>
      <c r="B9" s="224">
        <v>10</v>
      </c>
      <c r="C9" s="225">
        <v>19</v>
      </c>
      <c r="D9" s="225"/>
      <c r="E9" s="225"/>
      <c r="F9" s="226">
        <f>B9*C9*D9*E9</f>
        <v>0</v>
      </c>
      <c r="G9" s="227"/>
      <c r="H9" s="228"/>
      <c r="I9" s="226">
        <f t="shared" ref="I9:I17" si="0">F9+H9</f>
        <v>0</v>
      </c>
      <c r="J9" s="1"/>
      <c r="K9" s="214" t="s">
        <v>71</v>
      </c>
      <c r="L9" s="212">
        <v>4500</v>
      </c>
      <c r="M9" s="278"/>
      <c r="N9" s="213">
        <f>L9+M8</f>
        <v>6340</v>
      </c>
    </row>
    <row r="10" spans="1:14" ht="25.5">
      <c r="A10" s="248" t="s">
        <v>106</v>
      </c>
      <c r="B10" s="224">
        <v>10</v>
      </c>
      <c r="C10" s="225">
        <v>19</v>
      </c>
      <c r="D10" s="225"/>
      <c r="E10" s="225"/>
      <c r="F10" s="226">
        <f>B10*C10*D10*E10</f>
        <v>0</v>
      </c>
      <c r="G10" s="227"/>
      <c r="H10" s="229">
        <f>F10*0.0145</f>
        <v>0</v>
      </c>
      <c r="I10" s="226">
        <f t="shared" si="0"/>
        <v>0</v>
      </c>
      <c r="J10" s="1"/>
      <c r="K10" s="214" t="s">
        <v>72</v>
      </c>
      <c r="L10" s="212">
        <v>6000</v>
      </c>
      <c r="M10" s="278"/>
      <c r="N10" s="213">
        <f>L10+M8</f>
        <v>7840</v>
      </c>
    </row>
    <row r="11" spans="1:14" s="21" customFormat="1" ht="25.5" customHeight="1">
      <c r="A11" s="248" t="s">
        <v>107</v>
      </c>
      <c r="B11" s="224">
        <v>12</v>
      </c>
      <c r="C11" s="225">
        <v>19</v>
      </c>
      <c r="D11" s="225"/>
      <c r="E11" s="225"/>
      <c r="F11" s="226">
        <f>B11*C11*D11*E11</f>
        <v>0</v>
      </c>
      <c r="G11" s="227"/>
      <c r="H11" s="228"/>
      <c r="I11" s="226">
        <f t="shared" si="0"/>
        <v>0</v>
      </c>
      <c r="J11" s="20"/>
      <c r="K11" s="214" t="s">
        <v>73</v>
      </c>
      <c r="L11" s="212">
        <v>6600</v>
      </c>
      <c r="M11" s="278"/>
      <c r="N11" s="213">
        <f>L11+M8</f>
        <v>8440</v>
      </c>
    </row>
    <row r="12" spans="1:14" s="21" customFormat="1" ht="25.5">
      <c r="A12" s="248" t="s">
        <v>108</v>
      </c>
      <c r="B12" s="224">
        <v>12</v>
      </c>
      <c r="C12" s="225">
        <v>19</v>
      </c>
      <c r="D12" s="225"/>
      <c r="E12" s="225"/>
      <c r="F12" s="226">
        <f>B12*C12*D12*E12</f>
        <v>0</v>
      </c>
      <c r="G12" s="227"/>
      <c r="H12" s="229">
        <f>F12*0.0145</f>
        <v>0</v>
      </c>
      <c r="I12" s="226">
        <f t="shared" si="0"/>
        <v>0</v>
      </c>
      <c r="J12" s="20"/>
      <c r="K12" s="215"/>
      <c r="L12" s="216"/>
      <c r="M12" s="217"/>
      <c r="N12" s="218"/>
    </row>
    <row r="13" spans="1:14" s="21" customFormat="1" ht="38.25">
      <c r="A13" s="249" t="s">
        <v>109</v>
      </c>
      <c r="B13" s="230"/>
      <c r="C13" s="225"/>
      <c r="D13" s="231"/>
      <c r="E13" s="225"/>
      <c r="F13" s="226">
        <f>B13*C13*E13</f>
        <v>0</v>
      </c>
      <c r="G13" s="227"/>
      <c r="H13" s="229">
        <f>C13*E13*M8</f>
        <v>0</v>
      </c>
      <c r="I13" s="226">
        <f t="shared" si="0"/>
        <v>0</v>
      </c>
      <c r="J13" s="20"/>
      <c r="K13" s="219" t="s">
        <v>120</v>
      </c>
      <c r="L13" s="210" t="s">
        <v>117</v>
      </c>
      <c r="M13" s="210" t="s">
        <v>118</v>
      </c>
      <c r="N13" s="210" t="s">
        <v>119</v>
      </c>
    </row>
    <row r="14" spans="1:14" s="21" customFormat="1" ht="29.25" customHeight="1">
      <c r="A14" s="250" t="s">
        <v>110</v>
      </c>
      <c r="B14" s="230"/>
      <c r="C14" s="225"/>
      <c r="D14" s="231"/>
      <c r="E14" s="225"/>
      <c r="F14" s="226">
        <f>B14*C14*E14</f>
        <v>0</v>
      </c>
      <c r="G14" s="227"/>
      <c r="H14" s="229">
        <f>E14*M14</f>
        <v>0</v>
      </c>
      <c r="I14" s="226">
        <f t="shared" si="0"/>
        <v>0</v>
      </c>
      <c r="J14" s="20"/>
      <c r="K14" s="211" t="s">
        <v>70</v>
      </c>
      <c r="L14" s="212">
        <v>750</v>
      </c>
      <c r="M14" s="278">
        <v>368</v>
      </c>
      <c r="N14" s="213">
        <f>L14+M14</f>
        <v>1118</v>
      </c>
    </row>
    <row r="15" spans="1:14" s="21" customFormat="1">
      <c r="A15" s="251" t="s">
        <v>96</v>
      </c>
      <c r="B15" s="230"/>
      <c r="C15" s="232">
        <v>1</v>
      </c>
      <c r="D15" s="231"/>
      <c r="E15" s="225"/>
      <c r="F15" s="226">
        <f>B15*C15*E15</f>
        <v>0</v>
      </c>
      <c r="G15" s="227"/>
      <c r="H15" s="229">
        <f>E15*M22</f>
        <v>0</v>
      </c>
      <c r="I15" s="226">
        <f t="shared" si="0"/>
        <v>0</v>
      </c>
      <c r="J15" s="20"/>
      <c r="K15" s="214" t="s">
        <v>101</v>
      </c>
      <c r="L15" s="212">
        <v>1500</v>
      </c>
      <c r="M15" s="278"/>
      <c r="N15" s="213">
        <f>L15+M14</f>
        <v>1868</v>
      </c>
    </row>
    <row r="16" spans="1:14" ht="15.75">
      <c r="A16" s="252" t="s">
        <v>111</v>
      </c>
      <c r="B16" s="233"/>
      <c r="C16" s="234"/>
      <c r="D16" s="234"/>
      <c r="E16" s="234"/>
      <c r="F16" s="226">
        <f t="shared" ref="F16:F17" si="1">B16*C16*D16*E16</f>
        <v>0</v>
      </c>
      <c r="G16" s="247" t="s">
        <v>57</v>
      </c>
      <c r="H16" s="226">
        <f>IF(G16="Y",F16*0.37,F16*0.18)</f>
        <v>0</v>
      </c>
      <c r="I16" s="226">
        <f t="shared" si="0"/>
        <v>0</v>
      </c>
      <c r="J16" s="51"/>
      <c r="K16" s="214" t="s">
        <v>102</v>
      </c>
      <c r="L16" s="212">
        <v>2250</v>
      </c>
      <c r="M16" s="278"/>
      <c r="N16" s="213">
        <f>L16+M14</f>
        <v>2618</v>
      </c>
    </row>
    <row r="17" spans="1:14">
      <c r="A17" s="252" t="s">
        <v>111</v>
      </c>
      <c r="B17" s="233"/>
      <c r="C17" s="234"/>
      <c r="D17" s="234"/>
      <c r="E17" s="234"/>
      <c r="F17" s="226">
        <f t="shared" si="1"/>
        <v>0</v>
      </c>
      <c r="G17" s="247" t="s">
        <v>57</v>
      </c>
      <c r="H17" s="226">
        <f>IF(G17="Y",F17*0.37,F17*0.18)</f>
        <v>0</v>
      </c>
      <c r="I17" s="226">
        <f t="shared" si="0"/>
        <v>0</v>
      </c>
      <c r="J17" s="20"/>
      <c r="K17" s="214" t="s">
        <v>121</v>
      </c>
      <c r="L17" s="212">
        <v>3000</v>
      </c>
      <c r="M17" s="278"/>
      <c r="N17" s="213">
        <f>L17+M14</f>
        <v>3368</v>
      </c>
    </row>
    <row r="18" spans="1:14">
      <c r="A18" s="48"/>
      <c r="B18" s="49"/>
      <c r="C18" s="240"/>
      <c r="D18" s="240"/>
      <c r="E18" s="240"/>
      <c r="F18" s="20"/>
      <c r="G18" s="235"/>
      <c r="H18" s="20"/>
      <c r="I18" s="20"/>
      <c r="J18" s="20"/>
      <c r="K18" s="220" t="s">
        <v>103</v>
      </c>
      <c r="L18" s="21"/>
      <c r="M18" s="21"/>
      <c r="N18" s="21"/>
    </row>
    <row r="19" spans="1:14" ht="15.75">
      <c r="A19" s="101" t="s">
        <v>5</v>
      </c>
      <c r="B19" s="101"/>
      <c r="C19" s="238"/>
      <c r="D19" s="238"/>
      <c r="E19" s="238"/>
      <c r="F19" s="101">
        <f>SUM(F9:F18)</f>
        <v>0</v>
      </c>
      <c r="G19" s="241"/>
      <c r="H19" s="101">
        <f>SUM(H9:H18)</f>
        <v>0</v>
      </c>
      <c r="I19" s="101">
        <f>SUM(I9:I18)</f>
        <v>0</v>
      </c>
      <c r="J19" s="20"/>
      <c r="K19" s="21"/>
      <c r="L19" s="21"/>
      <c r="M19" s="21"/>
      <c r="N19" s="21"/>
    </row>
    <row r="20" spans="1:14">
      <c r="A20" s="8"/>
      <c r="B20" s="7"/>
      <c r="C20" s="240"/>
      <c r="D20" s="240"/>
      <c r="E20" s="240"/>
      <c r="F20" s="8"/>
      <c r="G20" s="242"/>
      <c r="H20" s="20"/>
      <c r="I20" s="20"/>
      <c r="J20" s="20"/>
      <c r="K20" s="21"/>
      <c r="L20" s="21"/>
      <c r="M20" s="21"/>
      <c r="N20" s="21"/>
    </row>
    <row r="21" spans="1:14" ht="26.25">
      <c r="A21" s="93" t="s">
        <v>3</v>
      </c>
      <c r="B21" s="93"/>
      <c r="C21" s="93"/>
      <c r="D21" s="93"/>
      <c r="E21" s="93"/>
      <c r="F21" s="66"/>
      <c r="G21" s="97"/>
      <c r="H21" s="86"/>
      <c r="I21" s="86"/>
      <c r="J21" s="20"/>
      <c r="K21" s="221" t="s">
        <v>87</v>
      </c>
      <c r="L21" s="210" t="s">
        <v>90</v>
      </c>
      <c r="M21" s="210" t="s">
        <v>114</v>
      </c>
      <c r="N21" s="222" t="s">
        <v>95</v>
      </c>
    </row>
    <row r="22" spans="1:14" ht="38.25">
      <c r="A22" s="248" t="s">
        <v>105</v>
      </c>
      <c r="B22" s="224">
        <v>10</v>
      </c>
      <c r="C22" s="225">
        <v>19</v>
      </c>
      <c r="D22" s="225"/>
      <c r="E22" s="225"/>
      <c r="F22" s="226">
        <f>B22*C22*D22*E22</f>
        <v>0</v>
      </c>
      <c r="G22" s="227"/>
      <c r="H22" s="228"/>
      <c r="I22" s="226">
        <f t="shared" ref="I22:I30" si="2">F22+H22</f>
        <v>0</v>
      </c>
      <c r="J22" s="20"/>
      <c r="K22" s="214" t="s">
        <v>88</v>
      </c>
      <c r="L22" s="212">
        <v>20000</v>
      </c>
      <c r="M22" s="278">
        <f>368*12</f>
        <v>4416</v>
      </c>
      <c r="N22" s="223">
        <f>L22+M22</f>
        <v>24416</v>
      </c>
    </row>
    <row r="23" spans="1:14" s="21" customFormat="1" ht="25.5">
      <c r="A23" s="248" t="s">
        <v>106</v>
      </c>
      <c r="B23" s="224">
        <v>10</v>
      </c>
      <c r="C23" s="225">
        <v>19</v>
      </c>
      <c r="D23" s="225"/>
      <c r="E23" s="225"/>
      <c r="F23" s="226">
        <f>B23*C23*D23*E23</f>
        <v>0</v>
      </c>
      <c r="G23" s="227"/>
      <c r="H23" s="229">
        <f>F23*0.0145</f>
        <v>0</v>
      </c>
      <c r="I23" s="226">
        <f t="shared" si="2"/>
        <v>0</v>
      </c>
      <c r="J23" s="20"/>
      <c r="K23" s="214" t="s">
        <v>91</v>
      </c>
      <c r="L23" s="212">
        <v>24000</v>
      </c>
      <c r="M23" s="278"/>
      <c r="N23" s="223">
        <f>L23+M22</f>
        <v>28416</v>
      </c>
    </row>
    <row r="24" spans="1:14" ht="38.25">
      <c r="A24" s="248" t="s">
        <v>107</v>
      </c>
      <c r="B24" s="224">
        <v>12</v>
      </c>
      <c r="C24" s="225">
        <v>19</v>
      </c>
      <c r="D24" s="225"/>
      <c r="E24" s="225"/>
      <c r="F24" s="226">
        <f>B24*C24*D24*E24</f>
        <v>0</v>
      </c>
      <c r="G24" s="227"/>
      <c r="H24" s="228"/>
      <c r="I24" s="226">
        <f t="shared" si="2"/>
        <v>0</v>
      </c>
      <c r="J24" s="20"/>
      <c r="K24" s="214" t="s">
        <v>92</v>
      </c>
      <c r="L24" s="212">
        <v>36000</v>
      </c>
      <c r="M24" s="278"/>
      <c r="N24" s="223">
        <f>L24+M22</f>
        <v>40416</v>
      </c>
    </row>
    <row r="25" spans="1:14" s="21" customFormat="1" ht="25.5">
      <c r="A25" s="248" t="s">
        <v>108</v>
      </c>
      <c r="B25" s="224">
        <v>12</v>
      </c>
      <c r="C25" s="225">
        <v>19</v>
      </c>
      <c r="D25" s="225"/>
      <c r="E25" s="225"/>
      <c r="F25" s="226">
        <f>B25*C25*D25*E25</f>
        <v>0</v>
      </c>
      <c r="G25" s="227"/>
      <c r="H25" s="229">
        <f>F25*0.0145</f>
        <v>0</v>
      </c>
      <c r="I25" s="226">
        <f t="shared" si="2"/>
        <v>0</v>
      </c>
      <c r="J25" s="20"/>
      <c r="K25" s="214" t="s">
        <v>93</v>
      </c>
      <c r="L25" s="212">
        <v>26000</v>
      </c>
      <c r="M25" s="278"/>
      <c r="N25" s="223">
        <f>L25+M22</f>
        <v>30416</v>
      </c>
    </row>
    <row r="26" spans="1:14" ht="26.25">
      <c r="A26" s="249" t="s">
        <v>109</v>
      </c>
      <c r="B26" s="230"/>
      <c r="C26" s="225"/>
      <c r="D26" s="231"/>
      <c r="E26" s="225"/>
      <c r="F26" s="226">
        <f>B26*C26*E26</f>
        <v>0</v>
      </c>
      <c r="G26" s="227"/>
      <c r="H26" s="229">
        <f>C26*E26*M8</f>
        <v>0</v>
      </c>
      <c r="I26" s="226">
        <f t="shared" si="2"/>
        <v>0</v>
      </c>
      <c r="J26" s="51"/>
      <c r="K26" s="245" t="s">
        <v>115</v>
      </c>
      <c r="L26" s="246">
        <v>26000</v>
      </c>
      <c r="M26" s="278"/>
      <c r="N26" s="223">
        <f>L26+M22</f>
        <v>30416</v>
      </c>
    </row>
    <row r="27" spans="1:14" ht="25.5">
      <c r="A27" s="250" t="s">
        <v>110</v>
      </c>
      <c r="B27" s="230"/>
      <c r="C27" s="225"/>
      <c r="D27" s="231"/>
      <c r="E27" s="225"/>
      <c r="F27" s="226">
        <f>B27*C27*E27</f>
        <v>0</v>
      </c>
      <c r="G27" s="227"/>
      <c r="H27" s="229">
        <f>E27*M14</f>
        <v>0</v>
      </c>
      <c r="I27" s="226">
        <f t="shared" si="2"/>
        <v>0</v>
      </c>
      <c r="J27" s="1"/>
    </row>
    <row r="28" spans="1:14">
      <c r="A28" s="251" t="s">
        <v>96</v>
      </c>
      <c r="B28" s="230"/>
      <c r="C28" s="232">
        <v>1</v>
      </c>
      <c r="D28" s="231"/>
      <c r="E28" s="225"/>
      <c r="F28" s="226">
        <f>B28*C28*E28</f>
        <v>0</v>
      </c>
      <c r="G28" s="227"/>
      <c r="H28" s="229">
        <f>E28*M22</f>
        <v>0</v>
      </c>
      <c r="I28" s="226">
        <f t="shared" si="2"/>
        <v>0</v>
      </c>
      <c r="J28" s="1"/>
    </row>
    <row r="29" spans="1:14">
      <c r="A29" s="252" t="s">
        <v>111</v>
      </c>
      <c r="B29" s="233"/>
      <c r="C29" s="234"/>
      <c r="D29" s="234"/>
      <c r="E29" s="234"/>
      <c r="F29" s="226">
        <f t="shared" ref="F29:F30" si="3">B29*C29*D29*E29</f>
        <v>0</v>
      </c>
      <c r="G29" s="247" t="s">
        <v>57</v>
      </c>
      <c r="H29" s="226">
        <f>IF(G29="Y",F29*0.37,F29*0.18)</f>
        <v>0</v>
      </c>
      <c r="I29" s="226">
        <f t="shared" si="2"/>
        <v>0</v>
      </c>
    </row>
    <row r="30" spans="1:14">
      <c r="A30" s="252" t="s">
        <v>111</v>
      </c>
      <c r="B30" s="233"/>
      <c r="C30" s="234"/>
      <c r="D30" s="234"/>
      <c r="E30" s="234"/>
      <c r="F30" s="226">
        <f t="shared" si="3"/>
        <v>0</v>
      </c>
      <c r="G30" s="247" t="s">
        <v>57</v>
      </c>
      <c r="H30" s="226">
        <f>IF(G30="Y",F30*0.37,F30*0.18)</f>
        <v>0</v>
      </c>
      <c r="I30" s="226">
        <f t="shared" si="2"/>
        <v>0</v>
      </c>
      <c r="J30" s="1"/>
    </row>
    <row r="31" spans="1:14">
      <c r="B31" s="1"/>
      <c r="C31" s="237"/>
      <c r="D31" s="237"/>
      <c r="E31" s="237"/>
      <c r="F31" s="20"/>
      <c r="G31" s="235"/>
      <c r="H31" s="20"/>
      <c r="I31" s="239"/>
      <c r="J31" s="1"/>
      <c r="K31" s="65"/>
    </row>
    <row r="32" spans="1:14" s="21" customFormat="1" ht="15.75">
      <c r="A32" s="101" t="s">
        <v>6</v>
      </c>
      <c r="B32" s="101"/>
      <c r="C32" s="238"/>
      <c r="D32" s="238"/>
      <c r="E32" s="238"/>
      <c r="F32" s="101">
        <f>SUM(F22:F31)</f>
        <v>0</v>
      </c>
      <c r="G32" s="236"/>
      <c r="H32" s="101">
        <f>SUM(H22:H31)</f>
        <v>0</v>
      </c>
      <c r="I32" s="101">
        <f>SUM(I22:I31)</f>
        <v>0</v>
      </c>
      <c r="J32" s="20"/>
      <c r="K32" s="65"/>
    </row>
    <row r="33" spans="1:11">
      <c r="C33" s="237"/>
      <c r="D33" s="237"/>
      <c r="E33" s="237"/>
      <c r="F33" s="1"/>
      <c r="G33" s="235"/>
      <c r="H33" s="20"/>
      <c r="I33" s="180"/>
      <c r="J33" s="1"/>
      <c r="K33" s="103"/>
    </row>
    <row r="34" spans="1:11" ht="15.75">
      <c r="A34" s="93" t="s">
        <v>4</v>
      </c>
      <c r="B34" s="66"/>
      <c r="C34" s="98"/>
      <c r="D34" s="98"/>
      <c r="E34" s="98"/>
      <c r="F34" s="99"/>
      <c r="G34" s="100"/>
      <c r="H34" s="86"/>
      <c r="I34" s="180"/>
      <c r="J34" s="1"/>
    </row>
    <row r="35" spans="1:11" ht="38.25">
      <c r="A35" s="248" t="s">
        <v>105</v>
      </c>
      <c r="B35" s="224">
        <v>10</v>
      </c>
      <c r="C35" s="225">
        <v>19</v>
      </c>
      <c r="D35" s="225"/>
      <c r="E35" s="225"/>
      <c r="F35" s="226">
        <f>B35*C35*D35*E35</f>
        <v>0</v>
      </c>
      <c r="G35" s="227"/>
      <c r="H35" s="228"/>
      <c r="I35" s="226">
        <f t="shared" ref="I35:I43" si="4">F35+H35</f>
        <v>0</v>
      </c>
      <c r="J35" s="20"/>
    </row>
    <row r="36" spans="1:11" ht="26.25">
      <c r="A36" s="248" t="s">
        <v>106</v>
      </c>
      <c r="B36" s="224">
        <v>10</v>
      </c>
      <c r="C36" s="225">
        <v>19</v>
      </c>
      <c r="D36" s="225"/>
      <c r="E36" s="225"/>
      <c r="F36" s="226">
        <f>B36*C36*D36*E36</f>
        <v>0</v>
      </c>
      <c r="G36" s="227"/>
      <c r="H36" s="229">
        <f>F36*0.0145</f>
        <v>0</v>
      </c>
      <c r="I36" s="226">
        <f t="shared" si="4"/>
        <v>0</v>
      </c>
      <c r="J36" s="51"/>
      <c r="K36" s="25"/>
    </row>
    <row r="37" spans="1:11" ht="38.25">
      <c r="A37" s="248" t="s">
        <v>107</v>
      </c>
      <c r="B37" s="224">
        <v>12</v>
      </c>
      <c r="C37" s="225">
        <v>19</v>
      </c>
      <c r="D37" s="225"/>
      <c r="E37" s="225"/>
      <c r="F37" s="226">
        <f>B37*C37*D37*E37</f>
        <v>0</v>
      </c>
      <c r="G37" s="227"/>
      <c r="H37" s="228"/>
      <c r="I37" s="226">
        <f t="shared" si="4"/>
        <v>0</v>
      </c>
      <c r="J37" s="25"/>
      <c r="K37" s="25"/>
    </row>
    <row r="38" spans="1:11" ht="25.5">
      <c r="A38" s="248" t="s">
        <v>108</v>
      </c>
      <c r="B38" s="224">
        <v>12</v>
      </c>
      <c r="C38" s="225">
        <v>19</v>
      </c>
      <c r="D38" s="225"/>
      <c r="E38" s="225"/>
      <c r="F38" s="226">
        <f>B38*C38*D38*E38</f>
        <v>0</v>
      </c>
      <c r="G38" s="227"/>
      <c r="H38" s="229">
        <f>F38*0.0145</f>
        <v>0</v>
      </c>
      <c r="I38" s="226">
        <f t="shared" si="4"/>
        <v>0</v>
      </c>
      <c r="J38" s="21"/>
    </row>
    <row r="39" spans="1:11" ht="25.5">
      <c r="A39" s="249" t="s">
        <v>109</v>
      </c>
      <c r="B39" s="230"/>
      <c r="C39" s="225"/>
      <c r="D39" s="231"/>
      <c r="E39" s="225"/>
      <c r="F39" s="226">
        <f>B39*C39*E39</f>
        <v>0</v>
      </c>
      <c r="G39" s="227"/>
      <c r="H39" s="229">
        <f>C39*E39*M8</f>
        <v>0</v>
      </c>
      <c r="I39" s="226">
        <f t="shared" si="4"/>
        <v>0</v>
      </c>
    </row>
    <row r="40" spans="1:11" ht="25.5">
      <c r="A40" s="250" t="s">
        <v>110</v>
      </c>
      <c r="B40" s="230"/>
      <c r="C40" s="225"/>
      <c r="D40" s="231"/>
      <c r="E40" s="225"/>
      <c r="F40" s="226">
        <f>B40*C40*E40</f>
        <v>0</v>
      </c>
      <c r="G40" s="227"/>
      <c r="H40" s="229">
        <f>E40*M14</f>
        <v>0</v>
      </c>
      <c r="I40" s="226">
        <f t="shared" si="4"/>
        <v>0</v>
      </c>
    </row>
    <row r="41" spans="1:11">
      <c r="A41" s="251" t="s">
        <v>96</v>
      </c>
      <c r="B41" s="230"/>
      <c r="C41" s="232">
        <v>1</v>
      </c>
      <c r="D41" s="231"/>
      <c r="E41" s="225"/>
      <c r="F41" s="226">
        <f>B41*C41*E41</f>
        <v>0</v>
      </c>
      <c r="G41" s="227"/>
      <c r="H41" s="229">
        <f>E41*M22</f>
        <v>0</v>
      </c>
      <c r="I41" s="226">
        <f t="shared" si="4"/>
        <v>0</v>
      </c>
    </row>
    <row r="42" spans="1:11">
      <c r="A42" s="252" t="s">
        <v>111</v>
      </c>
      <c r="B42" s="233"/>
      <c r="C42" s="234"/>
      <c r="D42" s="234"/>
      <c r="E42" s="234"/>
      <c r="F42" s="226">
        <f t="shared" ref="F42:F43" si="5">B42*C42*D42*E42</f>
        <v>0</v>
      </c>
      <c r="G42" s="247" t="s">
        <v>57</v>
      </c>
      <c r="H42" s="226">
        <f>IF(G42="Y",F42*0.37,F42*0.18)</f>
        <v>0</v>
      </c>
      <c r="I42" s="226">
        <f t="shared" si="4"/>
        <v>0</v>
      </c>
    </row>
    <row r="43" spans="1:11">
      <c r="A43" s="252" t="s">
        <v>111</v>
      </c>
      <c r="B43" s="233"/>
      <c r="C43" s="234"/>
      <c r="D43" s="234"/>
      <c r="E43" s="234"/>
      <c r="F43" s="226">
        <f t="shared" si="5"/>
        <v>0</v>
      </c>
      <c r="G43" s="247" t="s">
        <v>57</v>
      </c>
      <c r="H43" s="226">
        <f>IF(G43="Y",F43*0.37,F43*0.18)</f>
        <v>0</v>
      </c>
      <c r="I43" s="226">
        <f t="shared" si="4"/>
        <v>0</v>
      </c>
    </row>
    <row r="44" spans="1:11">
      <c r="A44" s="21"/>
      <c r="B44" s="20"/>
      <c r="C44" s="237"/>
      <c r="D44" s="237"/>
      <c r="E44" s="237"/>
      <c r="F44" s="239"/>
      <c r="G44" s="235"/>
      <c r="H44" s="20"/>
      <c r="I44" s="239"/>
    </row>
    <row r="45" spans="1:11" ht="15.75">
      <c r="A45" s="101" t="s">
        <v>7</v>
      </c>
      <c r="B45" s="101"/>
      <c r="C45" s="101"/>
      <c r="D45" s="101"/>
      <c r="E45" s="101"/>
      <c r="F45" s="101">
        <f>SUM(F35:F44)</f>
        <v>0</v>
      </c>
      <c r="G45" s="101"/>
      <c r="H45" s="101">
        <f>SUM(H35:H44)</f>
        <v>0</v>
      </c>
      <c r="I45" s="101">
        <f>SUM(I35:I44)</f>
        <v>0</v>
      </c>
    </row>
    <row r="46" spans="1:11">
      <c r="C46" s="50"/>
      <c r="D46" s="50"/>
      <c r="E46" s="50"/>
      <c r="F46" s="1"/>
      <c r="G46" s="27"/>
      <c r="H46" s="20"/>
    </row>
    <row r="47" spans="1:11">
      <c r="A47" s="21"/>
      <c r="B47" s="21"/>
      <c r="C47" s="50"/>
      <c r="D47" s="50"/>
      <c r="F47" s="21"/>
      <c r="H47" s="20"/>
    </row>
  </sheetData>
  <sheetProtection algorithmName="SHA-512" hashValue="dYGoys+7Aa0eDcZmHt8UG6X7KeJ0GXOE3NHPAyUMv3RhrrXLaubSUYfYe7vSugag5d75oKFhXQ3C0CPxdyf0bw==" saltValue="hPSdvSCXXk6hqdYaxi46fA==" spinCount="100000" sheet="1" objects="1" scenarios="1" selectLockedCells="1"/>
  <mergeCells count="8">
    <mergeCell ref="M14:M17"/>
    <mergeCell ref="M22:M26"/>
    <mergeCell ref="M8:M11"/>
    <mergeCell ref="A1:H1"/>
    <mergeCell ref="A3:J3"/>
    <mergeCell ref="A4:H4"/>
    <mergeCell ref="A5:H5"/>
    <mergeCell ref="A6:H6"/>
  </mergeCells>
  <phoneticPr fontId="0" type="noConversion"/>
  <pageMargins left="0.75" right="0.75" top="1" bottom="1" header="0.5" footer="0.5"/>
  <pageSetup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26"/>
  <sheetViews>
    <sheetView workbookViewId="0">
      <selection activeCell="F12" sqref="F12"/>
    </sheetView>
  </sheetViews>
  <sheetFormatPr defaultColWidth="8.85546875" defaultRowHeight="12.75"/>
  <cols>
    <col min="1" max="1" width="21.42578125" style="64" customWidth="1"/>
    <col min="2" max="2" width="12.42578125" style="137" customWidth="1"/>
    <col min="3" max="3" width="16.42578125" style="137" customWidth="1"/>
    <col min="4" max="4" width="14.28515625" style="137" customWidth="1"/>
    <col min="5" max="5" width="18" customWidth="1"/>
    <col min="6" max="6" width="45.7109375" style="21" customWidth="1"/>
  </cols>
  <sheetData>
    <row r="1" spans="1:6" s="21" customFormat="1" ht="36.75" customHeight="1">
      <c r="A1" s="282" t="s">
        <v>84</v>
      </c>
      <c r="B1" s="283"/>
      <c r="C1" s="283"/>
      <c r="D1" s="283"/>
      <c r="E1" s="283"/>
      <c r="F1" s="283"/>
    </row>
    <row r="2" spans="1:6" ht="17.100000000000001" customHeight="1">
      <c r="A2" s="124" t="s">
        <v>52</v>
      </c>
      <c r="B2" s="125"/>
      <c r="C2" s="126"/>
      <c r="D2" s="126"/>
      <c r="E2" s="119"/>
      <c r="F2" s="119"/>
    </row>
    <row r="3" spans="1:6">
      <c r="A3" s="68" t="s">
        <v>22</v>
      </c>
      <c r="B3" s="127" t="s">
        <v>23</v>
      </c>
      <c r="C3" s="127" t="s">
        <v>129</v>
      </c>
      <c r="D3" s="127" t="s">
        <v>9</v>
      </c>
      <c r="F3" s="253" t="s">
        <v>46</v>
      </c>
    </row>
    <row r="4" spans="1:6">
      <c r="A4" s="67" t="s">
        <v>1</v>
      </c>
      <c r="B4" s="128"/>
      <c r="C4" s="129"/>
      <c r="D4" s="130"/>
      <c r="F4" s="254"/>
    </row>
    <row r="5" spans="1:6">
      <c r="A5" s="193"/>
      <c r="B5" s="194"/>
      <c r="C5" s="195"/>
      <c r="D5" s="133">
        <f>B5*C5</f>
        <v>0</v>
      </c>
      <c r="F5" s="254"/>
    </row>
    <row r="6" spans="1:6">
      <c r="A6" s="196"/>
      <c r="B6" s="194"/>
      <c r="C6" s="195"/>
      <c r="D6" s="133">
        <f>B6*C6</f>
        <v>0</v>
      </c>
      <c r="F6" s="254"/>
    </row>
    <row r="7" spans="1:6" s="21" customFormat="1">
      <c r="A7" s="196"/>
      <c r="B7" s="194"/>
      <c r="C7" s="195"/>
      <c r="D7" s="133">
        <f>B7*C7</f>
        <v>0</v>
      </c>
      <c r="F7" s="255"/>
    </row>
    <row r="8" spans="1:6">
      <c r="A8" s="106" t="s">
        <v>5</v>
      </c>
      <c r="B8" s="134"/>
      <c r="C8" s="135"/>
      <c r="D8" s="134">
        <f>SUM(D5:D7)</f>
        <v>0</v>
      </c>
      <c r="F8" s="254"/>
    </row>
    <row r="9" spans="1:6">
      <c r="A9" s="68"/>
      <c r="B9" s="131"/>
      <c r="C9" s="132"/>
      <c r="D9" s="127"/>
      <c r="F9" s="254"/>
    </row>
    <row r="10" spans="1:6">
      <c r="A10" s="67" t="s">
        <v>3</v>
      </c>
      <c r="B10" s="128"/>
      <c r="C10" s="136"/>
      <c r="D10" s="130"/>
      <c r="F10" s="254"/>
    </row>
    <row r="11" spans="1:6">
      <c r="A11" s="196"/>
      <c r="B11" s="194"/>
      <c r="C11" s="195"/>
      <c r="D11" s="133">
        <f>B11*C11</f>
        <v>0</v>
      </c>
      <c r="F11" s="254"/>
    </row>
    <row r="12" spans="1:6">
      <c r="A12" s="196"/>
      <c r="B12" s="194"/>
      <c r="C12" s="195"/>
      <c r="D12" s="133">
        <f>B12*C12</f>
        <v>0</v>
      </c>
      <c r="F12" s="254"/>
    </row>
    <row r="13" spans="1:6">
      <c r="A13" s="197"/>
      <c r="B13" s="194"/>
      <c r="C13" s="195"/>
      <c r="D13" s="133">
        <f>B13*C13</f>
        <v>0</v>
      </c>
      <c r="F13" s="254"/>
    </row>
    <row r="14" spans="1:6">
      <c r="A14" s="106" t="s">
        <v>6</v>
      </c>
      <c r="B14" s="134"/>
      <c r="C14" s="135"/>
      <c r="D14" s="134">
        <f>SUM(D11:D13)</f>
        <v>0</v>
      </c>
      <c r="F14" s="254"/>
    </row>
    <row r="15" spans="1:6">
      <c r="B15" s="131"/>
      <c r="C15" s="132"/>
      <c r="D15" s="133"/>
      <c r="F15" s="254"/>
    </row>
    <row r="16" spans="1:6">
      <c r="A16" s="67" t="s">
        <v>4</v>
      </c>
      <c r="B16" s="128"/>
      <c r="C16" s="136"/>
      <c r="D16" s="130"/>
      <c r="F16" s="254"/>
    </row>
    <row r="17" spans="1:6">
      <c r="A17" s="196"/>
      <c r="B17" s="194"/>
      <c r="C17" s="195"/>
      <c r="D17" s="133">
        <f>B17*C17</f>
        <v>0</v>
      </c>
      <c r="F17" s="254"/>
    </row>
    <row r="18" spans="1:6">
      <c r="A18" s="196"/>
      <c r="B18" s="194"/>
      <c r="C18" s="195"/>
      <c r="D18" s="133">
        <f>B18*C18</f>
        <v>0</v>
      </c>
      <c r="F18" s="254"/>
    </row>
    <row r="19" spans="1:6">
      <c r="A19" s="197"/>
      <c r="B19" s="194"/>
      <c r="C19" s="195"/>
      <c r="D19" s="133">
        <f>B19*C19</f>
        <v>0</v>
      </c>
      <c r="F19" s="254"/>
    </row>
    <row r="20" spans="1:6">
      <c r="A20" s="106" t="s">
        <v>7</v>
      </c>
      <c r="B20" s="134"/>
      <c r="C20" s="135"/>
      <c r="D20" s="134">
        <f>SUM(D17:D19)</f>
        <v>0</v>
      </c>
      <c r="F20" s="254"/>
    </row>
    <row r="21" spans="1:6">
      <c r="B21" s="131"/>
      <c r="C21" s="132"/>
      <c r="D21" s="133"/>
      <c r="F21" s="254"/>
    </row>
    <row r="22" spans="1:6">
      <c r="F22" s="254"/>
    </row>
    <row r="23" spans="1:6" ht="15">
      <c r="A23" s="120" t="s">
        <v>10</v>
      </c>
      <c r="B23" s="126"/>
      <c r="C23" s="126"/>
      <c r="D23" s="138"/>
      <c r="E23" s="119"/>
      <c r="F23" s="119"/>
    </row>
    <row r="24" spans="1:6">
      <c r="A24" s="68" t="s">
        <v>22</v>
      </c>
      <c r="B24" s="127" t="s">
        <v>23</v>
      </c>
      <c r="C24" s="127" t="s">
        <v>129</v>
      </c>
      <c r="D24" s="127" t="s">
        <v>9</v>
      </c>
      <c r="F24" s="253" t="s">
        <v>46</v>
      </c>
    </row>
    <row r="25" spans="1:6">
      <c r="A25" s="67" t="s">
        <v>1</v>
      </c>
      <c r="B25" s="139"/>
      <c r="C25" s="129"/>
      <c r="D25" s="130"/>
      <c r="F25" s="254"/>
    </row>
    <row r="26" spans="1:6">
      <c r="A26" s="198"/>
      <c r="B26" s="194"/>
      <c r="C26" s="195"/>
      <c r="D26" s="133">
        <f>B26*C26</f>
        <v>0</v>
      </c>
      <c r="F26" s="256" t="s">
        <v>54</v>
      </c>
    </row>
    <row r="27" spans="1:6">
      <c r="A27" s="198"/>
      <c r="B27" s="194"/>
      <c r="C27" s="195"/>
      <c r="D27" s="133">
        <f>B27*C27</f>
        <v>0</v>
      </c>
      <c r="F27" s="256"/>
    </row>
    <row r="28" spans="1:6">
      <c r="A28" s="198"/>
      <c r="B28" s="194"/>
      <c r="C28" s="195"/>
      <c r="D28" s="133">
        <f>B28*C28</f>
        <v>0</v>
      </c>
      <c r="F28" s="256" t="s">
        <v>130</v>
      </c>
    </row>
    <row r="29" spans="1:6">
      <c r="A29" s="106" t="s">
        <v>5</v>
      </c>
      <c r="B29" s="142"/>
      <c r="C29" s="143"/>
      <c r="D29" s="144">
        <f>SUM(D26:D28)</f>
        <v>0</v>
      </c>
      <c r="F29" s="254"/>
    </row>
    <row r="30" spans="1:6">
      <c r="B30" s="140"/>
      <c r="C30" s="141"/>
      <c r="F30" s="254"/>
    </row>
    <row r="31" spans="1:6">
      <c r="A31" s="67" t="s">
        <v>3</v>
      </c>
      <c r="B31" s="145"/>
      <c r="C31" s="146"/>
      <c r="D31" s="130"/>
      <c r="F31" s="254"/>
    </row>
    <row r="32" spans="1:6">
      <c r="A32" s="198"/>
      <c r="B32" s="194"/>
      <c r="C32" s="195"/>
      <c r="D32" s="133">
        <f>B32*C32</f>
        <v>0</v>
      </c>
      <c r="F32" s="254"/>
    </row>
    <row r="33" spans="1:6">
      <c r="A33" s="198"/>
      <c r="B33" s="194"/>
      <c r="C33" s="195"/>
      <c r="D33" s="133">
        <f>B33*C33</f>
        <v>0</v>
      </c>
      <c r="F33" s="254"/>
    </row>
    <row r="34" spans="1:6">
      <c r="A34" s="199"/>
      <c r="B34" s="194"/>
      <c r="C34" s="195"/>
      <c r="D34" s="133">
        <f>B34*C34</f>
        <v>0</v>
      </c>
      <c r="F34" s="254"/>
    </row>
    <row r="35" spans="1:6">
      <c r="A35" s="106" t="s">
        <v>6</v>
      </c>
      <c r="B35" s="142"/>
      <c r="C35" s="143"/>
      <c r="D35" s="144">
        <f>SUM(D32:D34)</f>
        <v>0</v>
      </c>
      <c r="F35" s="254"/>
    </row>
    <row r="36" spans="1:6">
      <c r="B36" s="140"/>
      <c r="C36" s="141"/>
      <c r="F36" s="254"/>
    </row>
    <row r="37" spans="1:6">
      <c r="A37" s="67" t="s">
        <v>4</v>
      </c>
      <c r="B37" s="145"/>
      <c r="C37" s="146"/>
      <c r="D37" s="130"/>
      <c r="F37" s="254"/>
    </row>
    <row r="38" spans="1:6">
      <c r="A38" s="198"/>
      <c r="B38" s="194"/>
      <c r="C38" s="195"/>
      <c r="D38" s="133">
        <f>B38*C38</f>
        <v>0</v>
      </c>
      <c r="F38" s="254"/>
    </row>
    <row r="39" spans="1:6">
      <c r="A39" s="198"/>
      <c r="B39" s="194"/>
      <c r="C39" s="195"/>
      <c r="D39" s="133">
        <f>B39*C39</f>
        <v>0</v>
      </c>
      <c r="F39" s="254"/>
    </row>
    <row r="40" spans="1:6">
      <c r="A40" s="200"/>
      <c r="B40" s="194"/>
      <c r="C40" s="195"/>
      <c r="D40" s="133">
        <f>B40*C40</f>
        <v>0</v>
      </c>
      <c r="F40" s="254"/>
    </row>
    <row r="41" spans="1:6">
      <c r="A41" s="106" t="s">
        <v>7</v>
      </c>
      <c r="B41" s="142"/>
      <c r="C41" s="143"/>
      <c r="D41" s="144">
        <f>SUM(D38:D40)</f>
        <v>0</v>
      </c>
      <c r="F41" s="254"/>
    </row>
    <row r="42" spans="1:6">
      <c r="B42" s="147"/>
      <c r="C42" s="141"/>
      <c r="F42" s="254"/>
    </row>
    <row r="43" spans="1:6" s="21" customFormat="1">
      <c r="A43" s="123"/>
      <c r="B43" s="148"/>
      <c r="C43" s="149"/>
      <c r="D43" s="150"/>
      <c r="F43" s="254"/>
    </row>
    <row r="44" spans="1:6" ht="17.100000000000001" customHeight="1">
      <c r="A44" s="113" t="s">
        <v>25</v>
      </c>
      <c r="B44" s="151"/>
      <c r="C44" s="151"/>
      <c r="D44" s="151"/>
      <c r="F44" s="254"/>
    </row>
    <row r="45" spans="1:6">
      <c r="A45" s="7" t="s">
        <v>2</v>
      </c>
      <c r="B45" s="127" t="s">
        <v>62</v>
      </c>
      <c r="C45" s="127" t="s">
        <v>129</v>
      </c>
      <c r="D45" s="127" t="s">
        <v>9</v>
      </c>
      <c r="F45" s="253" t="s">
        <v>46</v>
      </c>
    </row>
    <row r="46" spans="1:6">
      <c r="A46" s="85" t="s">
        <v>1</v>
      </c>
      <c r="B46" s="152"/>
      <c r="C46" s="130"/>
      <c r="D46" s="130"/>
      <c r="F46" s="254"/>
    </row>
    <row r="47" spans="1:6">
      <c r="A47" s="201"/>
      <c r="B47" s="194"/>
      <c r="C47" s="195"/>
      <c r="D47" s="133">
        <f>B47*C47</f>
        <v>0</v>
      </c>
      <c r="F47" s="254"/>
    </row>
    <row r="48" spans="1:6">
      <c r="A48" s="202"/>
      <c r="B48" s="194"/>
      <c r="C48" s="195"/>
      <c r="D48" s="133">
        <f>B48*C48</f>
        <v>0</v>
      </c>
      <c r="F48" s="254"/>
    </row>
    <row r="49" spans="1:6">
      <c r="A49" s="201"/>
      <c r="B49" s="194"/>
      <c r="C49" s="195"/>
      <c r="D49" s="133">
        <f>B49*C49</f>
        <v>0</v>
      </c>
      <c r="F49" s="254"/>
    </row>
    <row r="50" spans="1:6">
      <c r="A50" s="76" t="s">
        <v>26</v>
      </c>
      <c r="B50" s="155"/>
      <c r="C50" s="156"/>
      <c r="D50" s="157">
        <f>SUM(D47:D49)</f>
        <v>0</v>
      </c>
      <c r="F50" s="254"/>
    </row>
    <row r="51" spans="1:6">
      <c r="A51" s="2"/>
      <c r="B51" s="153"/>
      <c r="C51" s="154"/>
      <c r="D51" s="133"/>
      <c r="F51" s="254"/>
    </row>
    <row r="52" spans="1:6" ht="12" customHeight="1">
      <c r="A52" s="85" t="s">
        <v>3</v>
      </c>
      <c r="B52" s="158"/>
      <c r="C52" s="159"/>
      <c r="D52" s="130"/>
      <c r="F52" s="254"/>
    </row>
    <row r="53" spans="1:6">
      <c r="A53" s="201"/>
      <c r="B53" s="194"/>
      <c r="C53" s="195"/>
      <c r="D53" s="133">
        <f>B53*C53</f>
        <v>0</v>
      </c>
      <c r="F53" s="254"/>
    </row>
    <row r="54" spans="1:6">
      <c r="A54" s="202"/>
      <c r="B54" s="194"/>
      <c r="C54" s="195"/>
      <c r="D54" s="133">
        <f>B54*C54</f>
        <v>0</v>
      </c>
      <c r="F54" s="254"/>
    </row>
    <row r="55" spans="1:6">
      <c r="A55" s="201"/>
      <c r="B55" s="194"/>
      <c r="C55" s="195"/>
      <c r="D55" s="133">
        <f>B55*C55</f>
        <v>0</v>
      </c>
      <c r="F55" s="254"/>
    </row>
    <row r="56" spans="1:6">
      <c r="A56" s="76" t="s">
        <v>6</v>
      </c>
      <c r="B56" s="155"/>
      <c r="C56" s="156"/>
      <c r="D56" s="157">
        <f>SUM(D53:D55)</f>
        <v>0</v>
      </c>
      <c r="F56" s="254"/>
    </row>
    <row r="57" spans="1:6">
      <c r="A57"/>
      <c r="B57" s="153"/>
      <c r="C57" s="154"/>
      <c r="D57" s="133"/>
      <c r="F57" s="254"/>
    </row>
    <row r="58" spans="1:6">
      <c r="A58" s="85" t="s">
        <v>4</v>
      </c>
      <c r="B58" s="158"/>
      <c r="C58" s="159"/>
      <c r="D58" s="130"/>
      <c r="F58" s="254"/>
    </row>
    <row r="59" spans="1:6">
      <c r="A59" s="201"/>
      <c r="B59" s="194"/>
      <c r="C59" s="195"/>
      <c r="D59" s="133">
        <f>B59*C59</f>
        <v>0</v>
      </c>
      <c r="F59" s="254"/>
    </row>
    <row r="60" spans="1:6">
      <c r="A60" s="202"/>
      <c r="B60" s="194"/>
      <c r="C60" s="195"/>
      <c r="D60" s="133">
        <f>B60*C60</f>
        <v>0</v>
      </c>
      <c r="F60" s="254"/>
    </row>
    <row r="61" spans="1:6">
      <c r="A61" s="201"/>
      <c r="B61" s="194"/>
      <c r="C61" s="195"/>
      <c r="D61" s="133">
        <f>B61*C61</f>
        <v>0</v>
      </c>
      <c r="F61" s="254"/>
    </row>
    <row r="62" spans="1:6">
      <c r="A62" s="76" t="s">
        <v>7</v>
      </c>
      <c r="B62" s="155"/>
      <c r="C62" s="156"/>
      <c r="D62" s="157">
        <f>SUM(D59:D61)</f>
        <v>0</v>
      </c>
      <c r="F62" s="254"/>
    </row>
    <row r="63" spans="1:6">
      <c r="A63"/>
      <c r="B63" s="153"/>
      <c r="C63" s="154"/>
      <c r="D63" s="133"/>
      <c r="F63" s="254"/>
    </row>
    <row r="64" spans="1:6">
      <c r="F64" s="254"/>
    </row>
    <row r="65" spans="1:6" ht="15.75">
      <c r="A65" s="124" t="s">
        <v>24</v>
      </c>
      <c r="B65" s="126"/>
      <c r="C65" s="138"/>
      <c r="D65" s="138"/>
      <c r="E65" s="119"/>
      <c r="F65" s="257"/>
    </row>
    <row r="66" spans="1:6">
      <c r="A66" s="68" t="s">
        <v>22</v>
      </c>
      <c r="B66" s="127" t="s">
        <v>23</v>
      </c>
      <c r="C66" s="127" t="s">
        <v>129</v>
      </c>
      <c r="D66" s="127" t="s">
        <v>9</v>
      </c>
      <c r="F66" s="253" t="s">
        <v>46</v>
      </c>
    </row>
    <row r="67" spans="1:6">
      <c r="A67" s="67" t="s">
        <v>1</v>
      </c>
      <c r="B67" s="129"/>
      <c r="C67" s="129"/>
      <c r="D67" s="130"/>
      <c r="F67" s="254"/>
    </row>
    <row r="68" spans="1:6" ht="14.25">
      <c r="A68" s="193"/>
      <c r="B68" s="203"/>
      <c r="C68" s="204"/>
      <c r="D68" s="133">
        <f>B68*C68</f>
        <v>0</v>
      </c>
      <c r="F68" s="258"/>
    </row>
    <row r="69" spans="1:6" ht="14.25">
      <c r="A69" s="196"/>
      <c r="B69" s="203"/>
      <c r="C69" s="204"/>
      <c r="D69" s="133">
        <f>B69*C69</f>
        <v>0</v>
      </c>
      <c r="F69" s="258"/>
    </row>
    <row r="70" spans="1:6">
      <c r="A70" s="196"/>
      <c r="B70" s="203"/>
      <c r="C70" s="204"/>
      <c r="D70" s="133">
        <f>B70*C70</f>
        <v>0</v>
      </c>
      <c r="F70" s="254"/>
    </row>
    <row r="71" spans="1:6">
      <c r="A71" s="106" t="s">
        <v>5</v>
      </c>
      <c r="B71" s="134"/>
      <c r="C71" s="160"/>
      <c r="D71" s="134">
        <f>SUM(D68:D70)</f>
        <v>0</v>
      </c>
      <c r="F71" s="254"/>
    </row>
    <row r="72" spans="1:6">
      <c r="A72" s="68"/>
      <c r="B72" s="131"/>
      <c r="C72" s="127"/>
      <c r="D72" s="127"/>
      <c r="F72" s="254"/>
    </row>
    <row r="73" spans="1:6">
      <c r="A73" s="67" t="s">
        <v>3</v>
      </c>
      <c r="B73" s="128"/>
      <c r="C73" s="129"/>
      <c r="D73" s="130"/>
      <c r="F73" s="254"/>
    </row>
    <row r="74" spans="1:6">
      <c r="A74" s="193"/>
      <c r="B74" s="203"/>
      <c r="C74" s="204"/>
      <c r="D74" s="133">
        <f>B74*C74</f>
        <v>0</v>
      </c>
      <c r="F74" s="254"/>
    </row>
    <row r="75" spans="1:6">
      <c r="A75" s="196"/>
      <c r="B75" s="203"/>
      <c r="C75" s="204"/>
      <c r="D75" s="133">
        <f>B75*C75</f>
        <v>0</v>
      </c>
      <c r="F75" s="254"/>
    </row>
    <row r="76" spans="1:6">
      <c r="A76" s="196"/>
      <c r="B76" s="203"/>
      <c r="C76" s="204"/>
      <c r="D76" s="133">
        <f>B76*C76</f>
        <v>0</v>
      </c>
      <c r="F76" s="254"/>
    </row>
    <row r="77" spans="1:6">
      <c r="A77" s="106" t="s">
        <v>6</v>
      </c>
      <c r="B77" s="134"/>
      <c r="C77" s="160"/>
      <c r="D77" s="134">
        <f>SUM(D74:D76)</f>
        <v>0</v>
      </c>
      <c r="F77" s="254"/>
    </row>
    <row r="78" spans="1:6">
      <c r="B78" s="131"/>
      <c r="C78" s="127"/>
      <c r="D78" s="133"/>
      <c r="F78" s="254"/>
    </row>
    <row r="79" spans="1:6">
      <c r="A79" s="67" t="s">
        <v>4</v>
      </c>
      <c r="B79" s="128"/>
      <c r="C79" s="129"/>
      <c r="D79" s="130"/>
      <c r="F79" s="254"/>
    </row>
    <row r="80" spans="1:6">
      <c r="A80" s="193"/>
      <c r="B80" s="203"/>
      <c r="C80" s="204"/>
      <c r="D80" s="133">
        <f>B80*C80</f>
        <v>0</v>
      </c>
      <c r="F80" s="254"/>
    </row>
    <row r="81" spans="1:7">
      <c r="A81" s="196"/>
      <c r="B81" s="203"/>
      <c r="C81" s="204"/>
      <c r="D81" s="133">
        <f>B81*C81</f>
        <v>0</v>
      </c>
      <c r="F81" s="254"/>
    </row>
    <row r="82" spans="1:7">
      <c r="A82" s="196"/>
      <c r="B82" s="203"/>
      <c r="C82" s="204"/>
      <c r="D82" s="133">
        <f>B82*C82</f>
        <v>0</v>
      </c>
      <c r="F82" s="254"/>
    </row>
    <row r="83" spans="1:7">
      <c r="A83" s="106" t="s">
        <v>7</v>
      </c>
      <c r="B83" s="134"/>
      <c r="C83" s="160"/>
      <c r="D83" s="134">
        <f>SUM(D80:D82)</f>
        <v>0</v>
      </c>
      <c r="F83" s="254"/>
    </row>
    <row r="84" spans="1:7">
      <c r="B84" s="131"/>
      <c r="C84" s="127"/>
      <c r="D84" s="133"/>
      <c r="F84" s="254"/>
    </row>
    <row r="85" spans="1:7">
      <c r="A85" s="68"/>
      <c r="D85" s="161"/>
      <c r="F85" s="254"/>
    </row>
    <row r="86" spans="1:7" ht="15.75">
      <c r="A86" s="124" t="s">
        <v>32</v>
      </c>
      <c r="B86" s="126"/>
      <c r="C86" s="126"/>
      <c r="D86" s="126"/>
      <c r="E86" s="119"/>
      <c r="F86" s="257"/>
    </row>
    <row r="87" spans="1:7">
      <c r="A87" s="68" t="s">
        <v>22</v>
      </c>
      <c r="B87" s="127" t="s">
        <v>23</v>
      </c>
      <c r="C87" s="127" t="s">
        <v>129</v>
      </c>
      <c r="D87" s="127" t="s">
        <v>9</v>
      </c>
      <c r="E87" s="18" t="s">
        <v>33</v>
      </c>
      <c r="F87" s="253" t="s">
        <v>46</v>
      </c>
      <c r="G87" s="18"/>
    </row>
    <row r="88" spans="1:7" ht="38.25">
      <c r="A88" s="67" t="s">
        <v>1</v>
      </c>
      <c r="B88" s="129"/>
      <c r="C88" s="129"/>
      <c r="D88" s="130"/>
      <c r="E88" s="105" t="s">
        <v>48</v>
      </c>
      <c r="F88" s="253"/>
      <c r="G88" s="18"/>
    </row>
    <row r="89" spans="1:7">
      <c r="A89" s="205" t="s">
        <v>34</v>
      </c>
      <c r="B89" s="194"/>
      <c r="C89" s="195"/>
      <c r="D89" s="133">
        <f>B89*C89</f>
        <v>0</v>
      </c>
      <c r="E89" s="19">
        <f>IF(D89&gt;25000, D89-25000,0)</f>
        <v>0</v>
      </c>
      <c r="F89" s="259"/>
    </row>
    <row r="90" spans="1:7">
      <c r="A90" s="205" t="s">
        <v>35</v>
      </c>
      <c r="B90" s="194"/>
      <c r="C90" s="195"/>
      <c r="D90" s="133">
        <f>B90*C90</f>
        <v>0</v>
      </c>
      <c r="E90" s="19">
        <f>IF(D90&gt;25000, D90-25000,0)</f>
        <v>0</v>
      </c>
      <c r="F90" s="259"/>
    </row>
    <row r="91" spans="1:7">
      <c r="A91" s="205" t="s">
        <v>36</v>
      </c>
      <c r="B91" s="194"/>
      <c r="C91" s="195"/>
      <c r="D91" s="133">
        <f>B91*C91</f>
        <v>0</v>
      </c>
      <c r="E91" s="19">
        <f>IF(D91&gt;25000, D91-25000,0)</f>
        <v>0</v>
      </c>
      <c r="F91" s="259"/>
    </row>
    <row r="92" spans="1:7">
      <c r="A92" s="106" t="s">
        <v>5</v>
      </c>
      <c r="B92" s="134"/>
      <c r="C92" s="134"/>
      <c r="D92" s="134">
        <f>SUM(D89:D91)</f>
        <v>0</v>
      </c>
      <c r="E92" s="107">
        <f>SUM(E89:E91)</f>
        <v>0</v>
      </c>
      <c r="F92" s="259"/>
    </row>
    <row r="93" spans="1:7">
      <c r="A93" s="68"/>
      <c r="B93" s="131"/>
      <c r="C93" s="127"/>
      <c r="D93" s="127"/>
      <c r="E93" s="19"/>
      <c r="F93" s="259"/>
    </row>
    <row r="94" spans="1:7">
      <c r="A94" s="67" t="s">
        <v>3</v>
      </c>
      <c r="B94" s="128"/>
      <c r="C94" s="128"/>
      <c r="D94" s="130"/>
      <c r="E94" s="104"/>
      <c r="F94" s="259"/>
    </row>
    <row r="95" spans="1:7">
      <c r="A95" s="205" t="str">
        <f>A89</f>
        <v>Subaward Org 1</v>
      </c>
      <c r="B95" s="194"/>
      <c r="C95" s="195"/>
      <c r="D95" s="133">
        <f>B95*C95</f>
        <v>0</v>
      </c>
      <c r="E95" s="19">
        <f>IF((D89+D95)&gt;25000, (D89+D95-E89-25000),0)</f>
        <v>0</v>
      </c>
      <c r="F95" s="259"/>
    </row>
    <row r="96" spans="1:7">
      <c r="A96" s="205" t="str">
        <f>A90</f>
        <v>Subaward Org 2</v>
      </c>
      <c r="B96" s="194"/>
      <c r="C96" s="195"/>
      <c r="D96" s="133">
        <f>B96*C96</f>
        <v>0</v>
      </c>
      <c r="E96" s="19">
        <f>IF((D90+D96)&gt;25000, (D90+D96-E90-25000),0)</f>
        <v>0</v>
      </c>
      <c r="F96" s="259"/>
    </row>
    <row r="97" spans="1:6">
      <c r="A97" s="205" t="str">
        <f>A91</f>
        <v>Subaward Org 3</v>
      </c>
      <c r="B97" s="194"/>
      <c r="C97" s="195"/>
      <c r="D97" s="133">
        <f>B97*C97</f>
        <v>0</v>
      </c>
      <c r="E97" s="19">
        <f>IF((D91+D97)&gt;25000, (D91+D97-E91-25000),0)</f>
        <v>0</v>
      </c>
      <c r="F97" s="259"/>
    </row>
    <row r="98" spans="1:6">
      <c r="A98" s="106" t="s">
        <v>6</v>
      </c>
      <c r="B98" s="134"/>
      <c r="C98" s="134"/>
      <c r="D98" s="134">
        <f>SUM(D95:D97)</f>
        <v>0</v>
      </c>
      <c r="E98" s="107">
        <f>SUM(E95:E97)</f>
        <v>0</v>
      </c>
      <c r="F98" s="259"/>
    </row>
    <row r="99" spans="1:6">
      <c r="B99" s="131"/>
      <c r="C99" s="131"/>
      <c r="D99" s="133"/>
      <c r="E99" s="19"/>
      <c r="F99" s="259"/>
    </row>
    <row r="100" spans="1:6">
      <c r="A100" s="67" t="s">
        <v>4</v>
      </c>
      <c r="B100" s="128"/>
      <c r="C100" s="128"/>
      <c r="D100" s="130"/>
      <c r="E100" s="104"/>
      <c r="F100" s="259"/>
    </row>
    <row r="101" spans="1:6">
      <c r="A101" s="197" t="str">
        <f>A95</f>
        <v>Subaward Org 1</v>
      </c>
      <c r="B101" s="194"/>
      <c r="C101" s="195"/>
      <c r="D101" s="133">
        <f>B101*C101</f>
        <v>0</v>
      </c>
      <c r="E101" s="19">
        <f>IF(D89+D95+D101&gt;25000,D89+D95+D101-E95-E89-25000,0)</f>
        <v>0</v>
      </c>
      <c r="F101" s="259"/>
    </row>
    <row r="102" spans="1:6">
      <c r="A102" s="197" t="str">
        <f>A96</f>
        <v>Subaward Org 2</v>
      </c>
      <c r="B102" s="194"/>
      <c r="C102" s="195"/>
      <c r="D102" s="133">
        <f>B102*C102</f>
        <v>0</v>
      </c>
      <c r="E102" s="19">
        <f>IF(D90+D96+D102&gt;25000,D90+D96+D102-E96-E90-25000,0)</f>
        <v>0</v>
      </c>
      <c r="F102" s="259"/>
    </row>
    <row r="103" spans="1:6">
      <c r="A103" s="197" t="str">
        <f>A97</f>
        <v>Subaward Org 3</v>
      </c>
      <c r="B103" s="194"/>
      <c r="C103" s="195"/>
      <c r="D103" s="133">
        <f>B103*C103</f>
        <v>0</v>
      </c>
      <c r="E103" s="19">
        <f>IF(D91+D97+D103&gt;25000,D91+D97+D103-E97-E91-25000,0)</f>
        <v>0</v>
      </c>
      <c r="F103" s="259"/>
    </row>
    <row r="104" spans="1:6">
      <c r="A104" s="106" t="s">
        <v>7</v>
      </c>
      <c r="B104" s="157"/>
      <c r="C104" s="157"/>
      <c r="D104" s="134">
        <f>SUM(D101:D103)</f>
        <v>0</v>
      </c>
      <c r="E104" s="107">
        <f>SUM(E101:E103)</f>
        <v>0</v>
      </c>
      <c r="F104" s="259"/>
    </row>
    <row r="105" spans="1:6">
      <c r="C105" s="133"/>
      <c r="D105" s="133"/>
      <c r="E105" s="19"/>
      <c r="F105" s="259"/>
    </row>
    <row r="106" spans="1:6">
      <c r="C106" s="133"/>
      <c r="D106" s="133"/>
      <c r="F106" s="259"/>
    </row>
    <row r="107" spans="1:6" ht="37.5" customHeight="1">
      <c r="A107" s="120" t="s">
        <v>27</v>
      </c>
      <c r="B107" s="289" t="s">
        <v>128</v>
      </c>
      <c r="C107" s="290"/>
      <c r="D107" s="290"/>
      <c r="E107" s="280"/>
      <c r="F107" s="257"/>
    </row>
    <row r="108" spans="1:6">
      <c r="A108" s="68" t="s">
        <v>22</v>
      </c>
      <c r="B108" s="127" t="s">
        <v>23</v>
      </c>
      <c r="C108" s="127" t="s">
        <v>129</v>
      </c>
      <c r="D108" s="127" t="s">
        <v>9</v>
      </c>
      <c r="F108" s="253" t="s">
        <v>46</v>
      </c>
    </row>
    <row r="109" spans="1:6">
      <c r="A109" s="67" t="s">
        <v>1</v>
      </c>
      <c r="B109" s="129"/>
      <c r="C109" s="129"/>
      <c r="D109" s="130"/>
      <c r="F109" s="254"/>
    </row>
    <row r="110" spans="1:6">
      <c r="A110" s="206"/>
      <c r="B110" s="194"/>
      <c r="C110" s="195"/>
      <c r="D110" s="133">
        <f>B110*C110</f>
        <v>0</v>
      </c>
      <c r="F110" s="254"/>
    </row>
    <row r="111" spans="1:6">
      <c r="A111" s="206"/>
      <c r="B111" s="194"/>
      <c r="C111" s="195"/>
      <c r="D111" s="133">
        <f>B111*C111</f>
        <v>0</v>
      </c>
      <c r="F111" s="254"/>
    </row>
    <row r="112" spans="1:6">
      <c r="A112" s="206"/>
      <c r="B112" s="194"/>
      <c r="C112" s="195"/>
      <c r="D112" s="133">
        <f>B112*C112</f>
        <v>0</v>
      </c>
      <c r="E112" s="22"/>
      <c r="F112" s="254"/>
    </row>
    <row r="113" spans="1:6">
      <c r="A113" s="106" t="s">
        <v>5</v>
      </c>
      <c r="B113" s="164"/>
      <c r="C113" s="165"/>
      <c r="D113" s="134">
        <f>SUM(D110:D112)</f>
        <v>0</v>
      </c>
      <c r="F113" s="254"/>
    </row>
    <row r="114" spans="1:6">
      <c r="B114" s="162"/>
      <c r="C114" s="163"/>
      <c r="F114" s="254"/>
    </row>
    <row r="115" spans="1:6">
      <c r="A115" s="67" t="s">
        <v>3</v>
      </c>
      <c r="B115" s="166"/>
      <c r="C115" s="167"/>
      <c r="D115" s="130"/>
      <c r="F115" s="254"/>
    </row>
    <row r="116" spans="1:6">
      <c r="A116" s="196"/>
      <c r="B116" s="194"/>
      <c r="C116" s="195"/>
      <c r="D116" s="133">
        <f>B116*C116</f>
        <v>0</v>
      </c>
      <c r="F116" s="254"/>
    </row>
    <row r="117" spans="1:6">
      <c r="A117" s="196"/>
      <c r="B117" s="194"/>
      <c r="C117" s="195"/>
      <c r="D117" s="133">
        <f>B117*C117</f>
        <v>0</v>
      </c>
      <c r="F117" s="254"/>
    </row>
    <row r="118" spans="1:6">
      <c r="A118" s="196"/>
      <c r="B118" s="194"/>
      <c r="C118" s="195"/>
      <c r="D118" s="133">
        <f>B118*C118</f>
        <v>0</v>
      </c>
      <c r="F118" s="254"/>
    </row>
    <row r="119" spans="1:6">
      <c r="A119" s="106" t="s">
        <v>6</v>
      </c>
      <c r="B119" s="164"/>
      <c r="C119" s="165"/>
      <c r="D119" s="134">
        <f>SUM(D116:D118)</f>
        <v>0</v>
      </c>
      <c r="F119" s="254"/>
    </row>
    <row r="120" spans="1:6">
      <c r="B120" s="162"/>
      <c r="C120" s="163"/>
      <c r="F120" s="254"/>
    </row>
    <row r="121" spans="1:6">
      <c r="A121" s="67" t="s">
        <v>4</v>
      </c>
      <c r="B121" s="166"/>
      <c r="C121" s="167"/>
      <c r="D121" s="130"/>
      <c r="F121" s="254"/>
    </row>
    <row r="122" spans="1:6">
      <c r="A122" s="196"/>
      <c r="B122" s="194"/>
      <c r="C122" s="195"/>
      <c r="D122" s="133">
        <f>B122*C122</f>
        <v>0</v>
      </c>
      <c r="F122" s="254"/>
    </row>
    <row r="123" spans="1:6">
      <c r="A123" s="196"/>
      <c r="B123" s="194"/>
      <c r="C123" s="195"/>
      <c r="D123" s="133">
        <f>B123*C123</f>
        <v>0</v>
      </c>
      <c r="F123" s="254"/>
    </row>
    <row r="124" spans="1:6">
      <c r="A124" s="196"/>
      <c r="B124" s="194"/>
      <c r="C124" s="195"/>
      <c r="D124" s="133">
        <f>B124*C124</f>
        <v>0</v>
      </c>
      <c r="F124" s="254"/>
    </row>
    <row r="125" spans="1:6">
      <c r="A125" s="106" t="s">
        <v>7</v>
      </c>
      <c r="B125" s="164"/>
      <c r="C125" s="165"/>
      <c r="D125" s="134">
        <f>SUM(D122:D124)</f>
        <v>0</v>
      </c>
      <c r="F125" s="254"/>
    </row>
    <row r="126" spans="1:6">
      <c r="B126" s="162"/>
      <c r="C126" s="163"/>
    </row>
  </sheetData>
  <sheetProtection algorithmName="SHA-512" hashValue="jT80VjxzD3Fh4b+rxuKP6c058RrVM8vuR//ksIpekCqDcsLLo2oTcjIGJHr7Ydl8236aEJFKnuNUFlIh34g0lA==" saltValue="Cc9lj61PVNj8LPJaFMgANA==" spinCount="100000" sheet="1" selectLockedCells="1"/>
  <mergeCells count="2">
    <mergeCell ref="A1:F1"/>
    <mergeCell ref="B107:E107"/>
  </mergeCells>
  <phoneticPr fontId="0" type="noConversion"/>
  <pageMargins left="0.75" right="0.75" top="1" bottom="1" header="0.5" footer="0.5"/>
  <pageSetup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9" workbookViewId="0"/>
  </sheetViews>
  <sheetFormatPr defaultColWidth="11.42578125" defaultRowHeight="12.75"/>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Budget</vt:lpstr>
      <vt:lpstr>KSU Faculty</vt:lpstr>
      <vt:lpstr>KSU Other Personnel</vt:lpstr>
      <vt:lpstr>Other</vt:lpstr>
      <vt:lpstr>Notes on Calculating Salary</vt:lpstr>
      <vt:lpstr>'KSU Faculty'!Print_Area</vt:lpstr>
      <vt:lpstr>'KSU Other Personnel'!Print_Area</vt:lpstr>
    </vt:vector>
  </TitlesOfParts>
  <Company>Kennesaw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cellio12</dc:creator>
  <cp:lastModifiedBy>Kimberly Hunt</cp:lastModifiedBy>
  <cp:lastPrinted>2014-03-26T19:25:57Z</cp:lastPrinted>
  <dcterms:created xsi:type="dcterms:W3CDTF">2004-06-14T21:06:55Z</dcterms:created>
  <dcterms:modified xsi:type="dcterms:W3CDTF">2021-06-29T17:15:14Z</dcterms:modified>
</cp:coreProperties>
</file>