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I:\sponprg\Templates and Proposal Checklists -- Budgets and Other\Budgets\Current\Generic\"/>
    </mc:Choice>
  </mc:AlternateContent>
  <xr:revisionPtr revIDLastSave="0" documentId="13_ncr:1_{36010D4F-985D-44D3-B6E6-41EA6A3ED20F}" xr6:coauthVersionLast="47" xr6:coauthVersionMax="47" xr10:uidLastSave="{00000000-0000-0000-0000-000000000000}"/>
  <bookViews>
    <workbookView xWindow="2040" yWindow="300" windowWidth="24420" windowHeight="13935" tabRatio="782" xr2:uid="{00000000-000D-0000-FFFF-FFFF00000000}"/>
  </bookViews>
  <sheets>
    <sheet name="Summary Budget" sheetId="5" r:id="rId1"/>
    <sheet name="KSU Personnel" sheetId="1" r:id="rId2"/>
    <sheet name="Other" sheetId="7" r:id="rId3"/>
  </sheets>
  <definedNames>
    <definedName name="_xlnm.Print_Area" localSheetId="1">'KSU Personnel'!$A$2:$R$13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H27" i="1" l="1"/>
  <c r="F27" i="1"/>
  <c r="F26" i="1"/>
  <c r="H26" i="1" s="1"/>
  <c r="I26" i="1" s="1"/>
  <c r="F25" i="1"/>
  <c r="F24" i="1"/>
  <c r="F23" i="1"/>
  <c r="F22" i="1"/>
  <c r="H22" i="1" s="1"/>
  <c r="F21" i="1"/>
  <c r="I21" i="1" s="1"/>
  <c r="F20" i="1"/>
  <c r="H20" i="1" s="1"/>
  <c r="F19" i="1"/>
  <c r="I27" i="1" l="1"/>
  <c r="F29" i="1"/>
  <c r="I20" i="1"/>
  <c r="I22" i="1"/>
  <c r="I19" i="1"/>
  <c r="C46" i="1" l="1"/>
  <c r="D50" i="1" s="1"/>
  <c r="C33" i="1"/>
  <c r="D36" i="1" l="1"/>
  <c r="H23" i="1"/>
  <c r="D40" i="1"/>
  <c r="H24" i="1"/>
  <c r="I24" i="1" s="1"/>
  <c r="D47" i="1"/>
  <c r="H25" i="1"/>
  <c r="I25" i="1" s="1"/>
  <c r="D48" i="1"/>
  <c r="D49" i="1"/>
  <c r="D41" i="1"/>
  <c r="D33" i="1"/>
  <c r="D42" i="1"/>
  <c r="D34" i="1"/>
  <c r="D35" i="1"/>
  <c r="D46" i="1"/>
  <c r="D39" i="1"/>
  <c r="E10" i="1"/>
  <c r="H10" i="1" s="1"/>
  <c r="I10" i="1" s="1"/>
  <c r="E9" i="1"/>
  <c r="H9" i="1" s="1"/>
  <c r="E8" i="1"/>
  <c r="H8" i="1" s="1"/>
  <c r="I8" i="1" s="1"/>
  <c r="E7" i="1"/>
  <c r="E6" i="1"/>
  <c r="H6" i="1" s="1"/>
  <c r="I6" i="1" s="1"/>
  <c r="E5" i="1"/>
  <c r="F5" i="1"/>
  <c r="F10" i="1"/>
  <c r="F9" i="1"/>
  <c r="F8" i="1"/>
  <c r="F7" i="1"/>
  <c r="F6" i="1"/>
  <c r="K10" i="1"/>
  <c r="K9" i="1"/>
  <c r="K8" i="1"/>
  <c r="K7" i="1"/>
  <c r="K6" i="1"/>
  <c r="K5" i="1"/>
  <c r="D22" i="7"/>
  <c r="D32" i="7"/>
  <c r="D14" i="7"/>
  <c r="D21" i="7"/>
  <c r="D23" i="7"/>
  <c r="D24" i="7"/>
  <c r="D39" i="7"/>
  <c r="E39" i="7" s="1"/>
  <c r="D40" i="7"/>
  <c r="E40" i="7" s="1"/>
  <c r="D41" i="7"/>
  <c r="E41" i="7" s="1"/>
  <c r="D13" i="7"/>
  <c r="D15" i="7"/>
  <c r="D16" i="7"/>
  <c r="D4" i="7"/>
  <c r="D5" i="7"/>
  <c r="D6" i="7"/>
  <c r="D7" i="7"/>
  <c r="D47" i="7"/>
  <c r="D48" i="7"/>
  <c r="D49" i="7"/>
  <c r="D31" i="7"/>
  <c r="D33" i="7"/>
  <c r="D34" i="7"/>
  <c r="I23" i="1" l="1"/>
  <c r="H29" i="1"/>
  <c r="I29" i="1" s="1"/>
  <c r="L9" i="1"/>
  <c r="M9" i="1" s="1"/>
  <c r="L5" i="1"/>
  <c r="M5" i="1" s="1"/>
  <c r="L6" i="1"/>
  <c r="M6" i="1" s="1"/>
  <c r="O6" i="1" s="1"/>
  <c r="H5" i="1"/>
  <c r="L10" i="1"/>
  <c r="M10" i="1" s="1"/>
  <c r="O10" i="1" s="1"/>
  <c r="D50" i="7"/>
  <c r="B10" i="5" s="1"/>
  <c r="L8" i="1"/>
  <c r="M8" i="1" s="1"/>
  <c r="O8" i="1" s="1"/>
  <c r="D8" i="7"/>
  <c r="B9" i="5" s="1"/>
  <c r="E42" i="7"/>
  <c r="D35" i="7"/>
  <c r="B12" i="5" s="1"/>
  <c r="D25" i="7"/>
  <c r="B7" i="5" s="1"/>
  <c r="I9" i="1"/>
  <c r="O9" i="1" s="1"/>
  <c r="D17" i="7"/>
  <c r="B8" i="5" s="1"/>
  <c r="L7" i="1"/>
  <c r="M7" i="1" s="1"/>
  <c r="H7" i="1"/>
  <c r="I7" i="1" s="1"/>
  <c r="D42" i="7"/>
  <c r="B11" i="5" s="1"/>
  <c r="I5" i="1" l="1"/>
  <c r="O5" i="1" s="1"/>
  <c r="N5" i="1"/>
  <c r="N9" i="1"/>
  <c r="N10" i="1"/>
  <c r="N8" i="1"/>
  <c r="L11" i="1"/>
  <c r="N6" i="1"/>
  <c r="H11" i="1"/>
  <c r="M11" i="1"/>
  <c r="O7" i="1"/>
  <c r="N7" i="1"/>
  <c r="N11" i="1" l="1"/>
  <c r="O11" i="1"/>
  <c r="I11" i="1"/>
  <c r="R11" i="1" l="1"/>
  <c r="B6" i="5" s="1"/>
  <c r="Q11" i="1"/>
  <c r="B5" i="5" s="1"/>
  <c r="B13" i="5" l="1"/>
  <c r="B14" i="5" s="1"/>
  <c r="B18" i="5" s="1"/>
  <c r="B15" i="5" l="1"/>
</calcChain>
</file>

<file path=xl/sharedStrings.xml><?xml version="1.0" encoding="utf-8"?>
<sst xmlns="http://schemas.openxmlformats.org/spreadsheetml/2006/main" count="152" uniqueCount="111">
  <si>
    <t>COL Base</t>
  </si>
  <si>
    <t>Salary</t>
  </si>
  <si>
    <t>Name</t>
  </si>
  <si>
    <t>Sum. Sal.</t>
  </si>
  <si>
    <t>Total Sal.</t>
  </si>
  <si>
    <t>Tot.Fringe</t>
  </si>
  <si>
    <t>Total Year One</t>
  </si>
  <si>
    <t>Weeks/year</t>
  </si>
  <si>
    <t>Total</t>
  </si>
  <si>
    <t>TRAVEL</t>
  </si>
  <si>
    <t>Fringe</t>
  </si>
  <si>
    <t>% Sum.</t>
  </si>
  <si>
    <t>1. Personnel</t>
  </si>
  <si>
    <t>2. Fringe Benefits</t>
  </si>
  <si>
    <t>4. Travel</t>
  </si>
  <si>
    <t>(Direct and Indirect)</t>
  </si>
  <si>
    <t>Item</t>
  </si>
  <si>
    <t>Unit Cost</t>
  </si>
  <si>
    <t>OTHER COSTS</t>
  </si>
  <si>
    <t>CONSULTANT FEES</t>
  </si>
  <si>
    <t>Total One</t>
  </si>
  <si>
    <t>EQUIPMENT</t>
  </si>
  <si>
    <t>8. Other Costs</t>
  </si>
  <si>
    <t>6. Equipment</t>
  </si>
  <si>
    <t>3. Consultants</t>
  </si>
  <si>
    <t>7. Subawards</t>
  </si>
  <si>
    <t>SUBAWARDS</t>
  </si>
  <si>
    <t>Number of units</t>
  </si>
  <si>
    <t xml:space="preserve">If subaward &gt; $25,000 </t>
  </si>
  <si>
    <t>Subaward Org 1</t>
  </si>
  <si>
    <t>Subaward Org 2</t>
  </si>
  <si>
    <t>Subaward Org 3</t>
  </si>
  <si>
    <t>Faculty 5</t>
  </si>
  <si>
    <t>Faculty 6</t>
  </si>
  <si>
    <t>Total KSU Faculty and</t>
  </si>
  <si>
    <t>KSU Other Personnel</t>
  </si>
  <si>
    <t>Notes</t>
  </si>
  <si>
    <t>AY or CY Months</t>
  </si>
  <si>
    <t>Indirect Cost Base</t>
  </si>
  <si>
    <t>Type A, C, or P in this box:</t>
  </si>
  <si>
    <t xml:space="preserve">Summer salary is only for faculty on academic year contracts. </t>
  </si>
  <si>
    <t>A</t>
  </si>
  <si>
    <t>MATERIALS AND SUPPLIES</t>
  </si>
  <si>
    <t>KSU NON-FACULTY PERSONNEL</t>
  </si>
  <si>
    <t>(m/d/y to m/d/y)</t>
  </si>
  <si>
    <t>Fringes</t>
  </si>
  <si>
    <t>KSU Faculty</t>
  </si>
  <si>
    <t>Number People</t>
  </si>
  <si>
    <t>Total Salary</t>
  </si>
  <si>
    <t>*Please do not edit the Summary Page</t>
  </si>
  <si>
    <t>Indirect Costs*</t>
  </si>
  <si>
    <t xml:space="preserve">Total Project Costs </t>
  </si>
  <si>
    <t>5. Materials and Supplies</t>
  </si>
  <si>
    <t>Total Direct Costs</t>
  </si>
  <si>
    <t>Rate</t>
  </si>
  <si>
    <t># Units</t>
  </si>
  <si>
    <t>IDC rate</t>
  </si>
  <si>
    <t>One Year Budget</t>
  </si>
  <si>
    <t>TOTAL</t>
  </si>
  <si>
    <t>Key: A= Academic Year, C=Calendar Year, P = Part-time</t>
  </si>
  <si>
    <r>
      <rPr>
        <b/>
        <sz val="10"/>
        <color rgb="FFFF0000"/>
        <rFont val="Arial"/>
        <family val="2"/>
      </rPr>
      <t>SUMMER SALARY:</t>
    </r>
    <r>
      <rPr>
        <b/>
        <sz val="10"/>
        <rFont val="Arial"/>
        <family val="2"/>
      </rPr>
      <t xml:space="preserve"> Per BOR regulations, nine-month faculty can earn up to 33.33% of the immediately preceding AY salary during the summer (the three months when they are not under contract). </t>
    </r>
  </si>
  <si>
    <t>Tier I GRA: 10 hrs/week</t>
  </si>
  <si>
    <t>Tier II GRA: 15 hrs/week</t>
  </si>
  <si>
    <t>Tier III GRA: 19 hrs/week</t>
  </si>
  <si>
    <r>
      <rPr>
        <b/>
        <sz val="10"/>
        <color rgb="FFFF0000"/>
        <rFont val="Arial"/>
        <family val="2"/>
      </rPr>
      <t>ACADEMIC AND CALENDAR YEAR SALARY:</t>
    </r>
    <r>
      <rPr>
        <b/>
        <sz val="10"/>
        <rFont val="Arial"/>
        <family val="2"/>
      </rPr>
      <t xml:space="preserve"> For faculty on an academic year contract Per the faculty handbook, a typical semester-long three-credit course represents 10% of faculty effort for the academic year. For 12-month faculty, a course would represent 7.5% of effort for a full calendar year. In both cases, one course release is equivalent to 0.9 person month. Effort can be budgeted per course release at 10% (7.5%) or as a varying percent corresponding to the effort expended, not tied to a course release and as small as 1% and as much as 99%.  For more information about budgeting salary, work with your pre-award specialist or consult the Sponsored Programs website: https://research.kennesaw.edu/sponprog/preaward-planning/budget.php</t>
    </r>
  </si>
  <si>
    <t>Faculty 2</t>
  </si>
  <si>
    <t>Faculty 3</t>
  </si>
  <si>
    <t>Faculty 4</t>
  </si>
  <si>
    <t>Master's level GRAs          (Fall and Spring)</t>
  </si>
  <si>
    <t>salary per semester</t>
  </si>
  <si>
    <r>
      <t xml:space="preserve">total cost per </t>
    </r>
    <r>
      <rPr>
        <b/>
        <i/>
        <u/>
        <sz val="10"/>
        <rFont val="Arial"/>
        <family val="2"/>
      </rPr>
      <t>semester</t>
    </r>
    <r>
      <rPr>
        <b/>
        <i/>
        <sz val="10"/>
        <rFont val="Arial"/>
        <family val="2"/>
      </rPr>
      <t xml:space="preserve"> per GRA</t>
    </r>
  </si>
  <si>
    <t>Chemistry and Biology GRA:</t>
  </si>
  <si>
    <t>Master's level GRAs  (Summer)</t>
  </si>
  <si>
    <t>Tier II GRA: 19hrs/week**</t>
  </si>
  <si>
    <t>Tier III GRA: 30 hrs/week</t>
  </si>
  <si>
    <t>** students enrolled in courses can not work more that 19 hours per week</t>
  </si>
  <si>
    <t>PhD level GRAs</t>
  </si>
  <si>
    <t>salary per year</t>
  </si>
  <si>
    <r>
      <t xml:space="preserve">total cost per </t>
    </r>
    <r>
      <rPr>
        <b/>
        <u/>
        <sz val="10"/>
        <rFont val="Arial"/>
        <family val="2"/>
      </rPr>
      <t>year pe</t>
    </r>
    <r>
      <rPr>
        <b/>
        <sz val="10"/>
        <rFont val="Arial"/>
        <family val="2"/>
      </rPr>
      <t>r PhD GRA</t>
    </r>
  </si>
  <si>
    <t>Int'l Conflict Management</t>
  </si>
  <si>
    <t>Engineering</t>
  </si>
  <si>
    <t>Data Analytics</t>
  </si>
  <si>
    <t>Computing (pending)</t>
  </si>
  <si>
    <r>
      <rPr>
        <b/>
        <sz val="10"/>
        <rFont val="Arial"/>
        <family val="2"/>
      </rPr>
      <t>Undergrad</t>
    </r>
    <r>
      <rPr>
        <sz val="10"/>
        <rFont val="Arial"/>
        <family val="2"/>
      </rPr>
      <t xml:space="preserve"> Student Assistant (</t>
    </r>
    <r>
      <rPr>
        <b/>
        <sz val="10"/>
        <rFont val="Arial"/>
        <family val="2"/>
      </rPr>
      <t>Fall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Spring</t>
    </r>
    <r>
      <rPr>
        <sz val="10"/>
        <rFont val="Arial"/>
        <family val="2"/>
      </rPr>
      <t xml:space="preserve"> Semester)</t>
    </r>
  </si>
  <si>
    <r>
      <rPr>
        <b/>
        <sz val="10"/>
        <rFont val="Arial"/>
        <family val="2"/>
      </rPr>
      <t>Undergrad</t>
    </r>
    <r>
      <rPr>
        <sz val="10"/>
        <rFont val="Arial"/>
        <family val="2"/>
      </rPr>
      <t xml:space="preserve"> Student Assistant (</t>
    </r>
    <r>
      <rPr>
        <b/>
        <sz val="10"/>
        <rFont val="Arial"/>
        <family val="2"/>
      </rPr>
      <t>Summer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</si>
  <si>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Graduate</t>
    </r>
    <r>
      <rPr>
        <sz val="10"/>
        <rFont val="Arial"/>
        <family val="2"/>
      </rPr>
      <t xml:space="preserve"> Student Assistant (</t>
    </r>
    <r>
      <rPr>
        <b/>
        <sz val="10"/>
        <rFont val="Arial"/>
        <family val="2"/>
      </rPr>
      <t>Fall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Spring</t>
    </r>
    <r>
      <rPr>
        <sz val="10"/>
        <rFont val="Arial"/>
        <family val="2"/>
      </rPr>
      <t xml:space="preserve"> Semester)</t>
    </r>
  </si>
  <si>
    <r>
      <rPr>
        <b/>
        <sz val="10"/>
        <rFont val="Arial"/>
        <family val="2"/>
      </rPr>
      <t>Graduate</t>
    </r>
    <r>
      <rPr>
        <sz val="10"/>
        <rFont val="Arial"/>
        <family val="2"/>
      </rPr>
      <t xml:space="preserve"> Student Assistant (</t>
    </r>
    <r>
      <rPr>
        <b/>
        <sz val="10"/>
        <rFont val="Arial"/>
        <family val="2"/>
      </rPr>
      <t>Summer</t>
    </r>
    <r>
      <rPr>
        <sz val="10"/>
        <rFont val="Arial"/>
        <family val="2"/>
      </rPr>
      <t>)</t>
    </r>
  </si>
  <si>
    <r>
      <t>Master's GRA on Stipend (</t>
    </r>
    <r>
      <rPr>
        <b/>
        <sz val="10"/>
        <rFont val="Arial"/>
        <family val="2"/>
      </rPr>
      <t>Fal</t>
    </r>
    <r>
      <rPr>
        <sz val="10"/>
        <rFont val="Arial"/>
        <family val="2"/>
      </rPr>
      <t xml:space="preserve">l and </t>
    </r>
    <r>
      <rPr>
        <b/>
        <sz val="10"/>
        <rFont val="Arial"/>
        <family val="2"/>
      </rPr>
      <t>Spring</t>
    </r>
    <r>
      <rPr>
        <sz val="10"/>
        <rFont val="Arial"/>
        <family val="2"/>
      </rPr>
      <t xml:space="preserve"> Semester)</t>
    </r>
  </si>
  <si>
    <r>
      <t>Master's GRA on Stipend (</t>
    </r>
    <r>
      <rPr>
        <b/>
        <sz val="10"/>
        <rFont val="Arial"/>
        <family val="2"/>
      </rPr>
      <t>Summer</t>
    </r>
    <r>
      <rPr>
        <sz val="10"/>
        <rFont val="Arial"/>
        <family val="2"/>
      </rPr>
      <t>)</t>
    </r>
  </si>
  <si>
    <t>PhD GRA on Stipend</t>
  </si>
  <si>
    <t>Other</t>
  </si>
  <si>
    <t>N</t>
  </si>
  <si>
    <t>Other personel full time? Y or N</t>
  </si>
  <si>
    <t>Faculty 1</t>
  </si>
  <si>
    <t>fringe per semester</t>
  </si>
  <si>
    <t>fringe per year</t>
  </si>
  <si>
    <t>Tier IV GRA: 40 hrs/week</t>
  </si>
  <si>
    <t>summer salary per month</t>
  </si>
  <si>
    <t>fringe (1 month)</t>
  </si>
  <si>
    <r>
      <t xml:space="preserve">total cost per </t>
    </r>
    <r>
      <rPr>
        <b/>
        <i/>
        <u/>
        <sz val="10"/>
        <rFont val="Arial"/>
        <family val="2"/>
      </rPr>
      <t>summer month</t>
    </r>
    <r>
      <rPr>
        <b/>
        <i/>
        <sz val="10"/>
        <rFont val="Arial"/>
        <family val="2"/>
      </rPr>
      <t xml:space="preserve"> per GRA</t>
    </r>
  </si>
  <si>
    <t>Biology (pending)</t>
  </si>
  <si>
    <t>Hourly Rate/Stipend Amount</t>
  </si>
  <si>
    <t>Hours/week or # of semesters or summer months</t>
  </si>
  <si>
    <t>Proposed Project Period:</t>
  </si>
  <si>
    <t>THE ONLY VALUES TO BE ENTERED ON THIS PAGE ARE HIGHLIGHTED IN YELLOW.</t>
  </si>
  <si>
    <t>Enter the Base Salary Here</t>
  </si>
  <si>
    <t>Enter the AY/CY percent effort here</t>
  </si>
  <si>
    <t>Enter the number of summer months here</t>
  </si>
  <si>
    <t xml:space="preserve">Only budget tangible items with a unit cost of $5000 or more and a useful life of more than one year. </t>
  </si>
  <si>
    <t>Note: Budget the costs for conference registration under "Other Costs"</t>
  </si>
  <si>
    <t xml:space="preserve">Cost of Living Increase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</si>
</sst>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2"/>
      <color rgb="FF7030A0"/>
      <name val="Arial"/>
      <family val="2"/>
    </font>
    <font>
      <b/>
      <i/>
      <sz val="10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27">
    <xf numFmtId="0" fontId="0" fillId="0" borderId="0" xfId="0"/>
    <xf numFmtId="164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165" fontId="0" fillId="0" borderId="0" xfId="0" applyNumberFormat="1"/>
    <xf numFmtId="44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4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0" xfId="0" applyNumberFormat="1" applyFont="1"/>
    <xf numFmtId="165" fontId="11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7" fillId="0" borderId="0" xfId="0" applyFont="1"/>
    <xf numFmtId="0" fontId="3" fillId="0" borderId="0" xfId="3" applyFont="1"/>
    <xf numFmtId="0" fontId="3" fillId="0" borderId="0" xfId="6" applyFont="1"/>
    <xf numFmtId="0" fontId="14" fillId="0" borderId="0" xfId="0" applyFont="1" applyAlignment="1">
      <alignment horizontal="center"/>
    </xf>
    <xf numFmtId="0" fontId="3" fillId="0" borderId="0" xfId="0" applyNumberFormat="1" applyFont="1"/>
    <xf numFmtId="165" fontId="3" fillId="0" borderId="0" xfId="6" applyNumberFormat="1" applyFont="1"/>
    <xf numFmtId="2" fontId="7" fillId="0" borderId="0" xfId="0" applyNumberFormat="1" applyFont="1" applyBorder="1" applyAlignment="1">
      <alignment horizontal="center"/>
    </xf>
    <xf numFmtId="10" fontId="0" fillId="0" borderId="0" xfId="0" applyNumberFormat="1"/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5" fontId="7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/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7" fillId="0" borderId="0" xfId="0" applyNumberFormat="1" applyFont="1" applyAlignment="1" applyProtection="1">
      <alignment horizontal="left"/>
    </xf>
    <xf numFmtId="0" fontId="20" fillId="0" borderId="0" xfId="17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/>
    <xf numFmtId="4" fontId="3" fillId="0" borderId="0" xfId="3" applyNumberFormat="1" applyFont="1"/>
    <xf numFmtId="0" fontId="0" fillId="0" borderId="0" xfId="0" applyAlignment="1">
      <alignment wrapText="1"/>
    </xf>
    <xf numFmtId="0" fontId="0" fillId="4" borderId="0" xfId="0" applyFill="1"/>
    <xf numFmtId="0" fontId="3" fillId="0" borderId="0" xfId="0" applyFont="1" applyAlignment="1">
      <alignment wrapText="1"/>
    </xf>
    <xf numFmtId="164" fontId="7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166" fontId="0" fillId="0" borderId="3" xfId="0" applyNumberFormat="1" applyBorder="1"/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4" fontId="0" fillId="0" borderId="5" xfId="0" applyNumberFormat="1" applyBorder="1"/>
    <xf numFmtId="10" fontId="1" fillId="0" borderId="5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0" borderId="5" xfId="0" applyFont="1" applyBorder="1" applyAlignment="1">
      <alignment wrapText="1"/>
    </xf>
    <xf numFmtId="165" fontId="3" fillId="0" borderId="5" xfId="0" applyNumberFormat="1" applyFont="1" applyBorder="1"/>
    <xf numFmtId="0" fontId="3" fillId="0" borderId="5" xfId="0" applyNumberFormat="1" applyFont="1" applyBorder="1"/>
    <xf numFmtId="165" fontId="0" fillId="0" borderId="5" xfId="0" applyNumberFormat="1" applyBorder="1"/>
    <xf numFmtId="0" fontId="3" fillId="0" borderId="5" xfId="3" applyFont="1" applyBorder="1"/>
    <xf numFmtId="165" fontId="1" fillId="0" borderId="5" xfId="0" applyNumberFormat="1" applyFont="1" applyBorder="1"/>
    <xf numFmtId="0" fontId="3" fillId="0" borderId="5" xfId="0" applyFont="1" applyBorder="1"/>
    <xf numFmtId="165" fontId="12" fillId="0" borderId="5" xfId="0" applyNumberFormat="1" applyFont="1" applyBorder="1"/>
    <xf numFmtId="165" fontId="3" fillId="0" borderId="5" xfId="6" applyNumberFormat="1" applyFont="1" applyBorder="1"/>
    <xf numFmtId="0" fontId="3" fillId="0" borderId="5" xfId="6" applyFont="1" applyBorder="1"/>
    <xf numFmtId="44" fontId="2" fillId="5" borderId="2" xfId="0" applyNumberFormat="1" applyFont="1" applyFill="1" applyBorder="1" applyAlignment="1" applyProtection="1">
      <alignment horizontal="left"/>
    </xf>
    <xf numFmtId="5" fontId="7" fillId="5" borderId="2" xfId="0" applyNumberFormat="1" applyFont="1" applyFill="1" applyBorder="1" applyAlignment="1" applyProtection="1">
      <alignment horizontal="center"/>
    </xf>
    <xf numFmtId="44" fontId="2" fillId="5" borderId="2" xfId="0" applyNumberFormat="1" applyFont="1" applyFill="1" applyBorder="1" applyAlignment="1" applyProtection="1">
      <alignment horizontal="right" wrapText="1"/>
    </xf>
    <xf numFmtId="44" fontId="2" fillId="5" borderId="2" xfId="0" applyNumberFormat="1" applyFont="1" applyFill="1" applyBorder="1" applyAlignment="1" applyProtection="1">
      <alignment horizontal="right"/>
    </xf>
    <xf numFmtId="0" fontId="8" fillId="6" borderId="0" xfId="0" applyFont="1" applyFill="1"/>
    <xf numFmtId="0" fontId="0" fillId="6" borderId="0" xfId="0" applyFill="1"/>
    <xf numFmtId="0" fontId="13" fillId="6" borderId="0" xfId="0" applyFont="1" applyFill="1" applyAlignment="1">
      <alignment horizontal="center"/>
    </xf>
    <xf numFmtId="0" fontId="2" fillId="6" borderId="0" xfId="0" applyFont="1" applyFill="1"/>
    <xf numFmtId="164" fontId="0" fillId="6" borderId="0" xfId="0" applyNumberFormat="1" applyFill="1"/>
    <xf numFmtId="10" fontId="0" fillId="6" borderId="0" xfId="0" applyNumberFormat="1" applyFill="1"/>
    <xf numFmtId="0" fontId="3" fillId="6" borderId="0" xfId="0" applyFont="1" applyFill="1"/>
    <xf numFmtId="0" fontId="24" fillId="6" borderId="0" xfId="0" applyFont="1" applyFill="1"/>
    <xf numFmtId="0" fontId="25" fillId="6" borderId="0" xfId="0" applyFont="1" applyFill="1" applyAlignment="1">
      <alignment wrapText="1"/>
    </xf>
    <xf numFmtId="165" fontId="24" fillId="6" borderId="0" xfId="0" applyNumberFormat="1" applyFont="1" applyFill="1"/>
    <xf numFmtId="0" fontId="8" fillId="6" borderId="0" xfId="0" applyFont="1" applyFill="1" applyAlignment="1">
      <alignment wrapText="1"/>
    </xf>
    <xf numFmtId="164" fontId="0" fillId="0" borderId="5" xfId="0" applyNumberFormat="1" applyBorder="1"/>
    <xf numFmtId="1" fontId="0" fillId="0" borderId="5" xfId="0" applyNumberFormat="1" applyBorder="1"/>
    <xf numFmtId="5" fontId="2" fillId="5" borderId="2" xfId="0" applyNumberFormat="1" applyFont="1" applyFill="1" applyBorder="1" applyAlignment="1" applyProtection="1">
      <alignment horizontal="center"/>
    </xf>
    <xf numFmtId="5" fontId="2" fillId="5" borderId="2" xfId="1" applyNumberFormat="1" applyFont="1" applyFill="1" applyBorder="1" applyAlignment="1" applyProtection="1">
      <alignment horizontal="center"/>
    </xf>
    <xf numFmtId="0" fontId="7" fillId="0" borderId="0" xfId="0" applyFont="1" applyAlignment="1"/>
    <xf numFmtId="44" fontId="22" fillId="0" borderId="0" xfId="0" applyNumberFormat="1" applyFont="1" applyBorder="1" applyAlignment="1"/>
    <xf numFmtId="0" fontId="23" fillId="0" borderId="0" xfId="0" applyFont="1" applyAlignment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0" fillId="0" borderId="0" xfId="0" applyFill="1" applyBorder="1"/>
    <xf numFmtId="0" fontId="3" fillId="4" borderId="0" xfId="0" applyFont="1" applyFill="1" applyAlignment="1">
      <alignment wrapText="1"/>
    </xf>
    <xf numFmtId="0" fontId="11" fillId="4" borderId="0" xfId="0" applyFont="1" applyFill="1"/>
    <xf numFmtId="44" fontId="3" fillId="0" borderId="2" xfId="0" applyNumberFormat="1" applyFont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center"/>
    </xf>
    <xf numFmtId="165" fontId="3" fillId="0" borderId="5" xfId="3" applyNumberFormat="1" applyFont="1" applyBorder="1"/>
    <xf numFmtId="0" fontId="8" fillId="6" borderId="0" xfId="0" applyFont="1" applyFill="1" applyAlignment="1"/>
    <xf numFmtId="0" fontId="2" fillId="0" borderId="0" xfId="0" applyFont="1" applyBorder="1"/>
    <xf numFmtId="165" fontId="3" fillId="0" borderId="3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3" xfId="0" applyNumberFormat="1" applyFont="1" applyBorder="1"/>
    <xf numFmtId="4" fontId="0" fillId="0" borderId="0" xfId="0" applyNumberFormat="1" applyBorder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2" fillId="8" borderId="2" xfId="42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2" xfId="42" applyFont="1" applyBorder="1" applyAlignment="1">
      <alignment horizontal="right" vertical="center" wrapText="1"/>
    </xf>
    <xf numFmtId="6" fontId="2" fillId="0" borderId="2" xfId="0" applyNumberFormat="1" applyFont="1" applyBorder="1" applyAlignment="1">
      <alignment horizontal="right"/>
    </xf>
    <xf numFmtId="6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7" borderId="2" xfId="42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9" borderId="2" xfId="42" applyFont="1" applyFill="1" applyBorder="1" applyAlignment="1">
      <alignment horizontal="left" wrapText="1" indent="1"/>
    </xf>
    <xf numFmtId="0" fontId="2" fillId="0" borderId="2" xfId="0" applyFont="1" applyBorder="1" applyAlignment="1">
      <alignment horizontal="center" wrapText="1"/>
    </xf>
    <xf numFmtId="8" fontId="2" fillId="0" borderId="2" xfId="0" applyNumberFormat="1" applyFont="1" applyBorder="1"/>
    <xf numFmtId="0" fontId="1" fillId="0" borderId="7" xfId="0" applyFont="1" applyBorder="1" applyAlignment="1" applyProtection="1">
      <alignment wrapText="1"/>
      <protection locked="0"/>
    </xf>
    <xf numFmtId="164" fontId="0" fillId="0" borderId="7" xfId="0" applyNumberFormat="1" applyBorder="1" applyProtection="1">
      <protection locked="0"/>
    </xf>
    <xf numFmtId="0" fontId="0" fillId="10" borderId="7" xfId="0" applyFill="1" applyBorder="1" applyProtection="1">
      <protection locked="0"/>
    </xf>
    <xf numFmtId="164" fontId="0" fillId="0" borderId="7" xfId="0" applyNumberFormat="1" applyBorder="1"/>
    <xf numFmtId="164" fontId="13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1" fillId="8" borderId="7" xfId="0" applyFont="1" applyFill="1" applyBorder="1" applyAlignment="1" applyProtection="1">
      <alignment wrapText="1"/>
      <protection locked="0"/>
    </xf>
    <xf numFmtId="164" fontId="0" fillId="10" borderId="7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7" borderId="7" xfId="0" applyFont="1" applyFill="1" applyBorder="1" applyAlignment="1" applyProtection="1">
      <alignment wrapText="1"/>
      <protection locked="0"/>
    </xf>
    <xf numFmtId="0" fontId="0" fillId="11" borderId="7" xfId="0" applyFill="1" applyBorder="1" applyProtection="1">
      <protection locked="0"/>
    </xf>
    <xf numFmtId="0" fontId="1" fillId="9" borderId="7" xfId="0" applyFont="1" applyFill="1" applyBorder="1" applyAlignment="1">
      <alignment wrapText="1"/>
    </xf>
    <xf numFmtId="0" fontId="0" fillId="0" borderId="7" xfId="0" applyBorder="1" applyAlignment="1" applyProtection="1">
      <alignment wrapText="1"/>
      <protection locked="0"/>
    </xf>
    <xf numFmtId="6" fontId="3" fillId="10" borderId="7" xfId="0" applyNumberFormat="1" applyFont="1" applyFill="1" applyBorder="1" applyProtection="1">
      <protection locked="0"/>
    </xf>
    <xf numFmtId="0" fontId="3" fillId="10" borderId="7" xfId="0" applyFont="1" applyFill="1" applyBorder="1" applyProtection="1">
      <protection locked="0"/>
    </xf>
    <xf numFmtId="164" fontId="13" fillId="1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8" fillId="4" borderId="0" xfId="0" applyNumberFormat="1" applyFont="1" applyFill="1"/>
    <xf numFmtId="0" fontId="14" fillId="4" borderId="0" xfId="0" applyFont="1" applyFill="1" applyAlignment="1">
      <alignment horizontal="center"/>
    </xf>
    <xf numFmtId="6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13" fillId="0" borderId="7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19" fillId="0" borderId="1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1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44" fontId="8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5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/>
    </xf>
    <xf numFmtId="6" fontId="2" fillId="0" borderId="2" xfId="0" applyNumberFormat="1" applyFont="1" applyFill="1" applyBorder="1" applyAlignment="1">
      <alignment horizontal="right"/>
    </xf>
    <xf numFmtId="10" fontId="9" fillId="10" borderId="0" xfId="0" applyNumberFormat="1" applyFont="1" applyFill="1" applyAlignment="1" applyProtection="1">
      <alignment horizontal="center"/>
      <protection locked="0"/>
    </xf>
    <xf numFmtId="44" fontId="0" fillId="10" borderId="2" xfId="0" applyNumberFormat="1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10" fontId="16" fillId="11" borderId="1" xfId="0" applyNumberFormat="1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2" fillId="11" borderId="0" xfId="0" applyFont="1" applyFill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0" fillId="11" borderId="0" xfId="0" applyFill="1"/>
    <xf numFmtId="164" fontId="4" fillId="10" borderId="1" xfId="0" applyNumberFormat="1" applyFont="1" applyFill="1" applyBorder="1" applyAlignment="1">
      <alignment horizontal="center" wrapText="1"/>
    </xf>
    <xf numFmtId="10" fontId="4" fillId="10" borderId="1" xfId="0" applyNumberFormat="1" applyFont="1" applyFill="1" applyBorder="1" applyAlignment="1">
      <alignment horizontal="center" wrapText="1"/>
    </xf>
    <xf numFmtId="0" fontId="1" fillId="10" borderId="0" xfId="0" applyFont="1" applyFill="1" applyBorder="1" applyAlignment="1" applyProtection="1">
      <alignment horizontal="center"/>
      <protection locked="0"/>
    </xf>
    <xf numFmtId="164" fontId="7" fillId="10" borderId="0" xfId="0" applyNumberFormat="1" applyFont="1" applyFill="1" applyBorder="1" applyAlignment="1" applyProtection="1">
      <alignment horizontal="right"/>
      <protection locked="0"/>
    </xf>
    <xf numFmtId="10" fontId="7" fillId="10" borderId="0" xfId="0" applyNumberFormat="1" applyFont="1" applyFill="1" applyBorder="1" applyAlignment="1" applyProtection="1">
      <alignment horizontal="center"/>
      <protection locked="0"/>
    </xf>
    <xf numFmtId="4" fontId="0" fillId="10" borderId="0" xfId="0" applyNumberFormat="1" applyFill="1" applyProtection="1">
      <protection locked="0"/>
    </xf>
    <xf numFmtId="0" fontId="28" fillId="10" borderId="1" xfId="0" applyFont="1" applyFill="1" applyBorder="1" applyAlignment="1">
      <alignment horizontal="center"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10" borderId="1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4" fillId="6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10" borderId="0" xfId="0" applyFont="1" applyFill="1" applyAlignment="1" applyProtection="1">
      <alignment wrapText="1"/>
      <protection locked="0"/>
    </xf>
    <xf numFmtId="165" fontId="3" fillId="10" borderId="0" xfId="0" applyNumberFormat="1" applyFont="1" applyFill="1" applyProtection="1">
      <protection locked="0"/>
    </xf>
    <xf numFmtId="0" fontId="3" fillId="10" borderId="0" xfId="0" applyNumberFormat="1" applyFont="1" applyFill="1" applyProtection="1">
      <protection locked="0"/>
    </xf>
    <xf numFmtId="0" fontId="3" fillId="10" borderId="0" xfId="0" applyFont="1" applyFill="1" applyAlignment="1" applyProtection="1">
      <alignment wrapText="1"/>
      <protection locked="0"/>
    </xf>
    <xf numFmtId="0" fontId="3" fillId="10" borderId="0" xfId="3" applyFont="1" applyFill="1" applyAlignment="1" applyProtection="1">
      <alignment wrapText="1"/>
      <protection locked="0"/>
    </xf>
    <xf numFmtId="165" fontId="3" fillId="10" borderId="0" xfId="3" applyNumberFormat="1" applyFont="1" applyFill="1" applyProtection="1">
      <protection locked="0"/>
    </xf>
    <xf numFmtId="0" fontId="3" fillId="10" borderId="0" xfId="3" applyFont="1" applyFill="1" applyProtection="1">
      <protection locked="0"/>
    </xf>
    <xf numFmtId="0" fontId="0" fillId="10" borderId="0" xfId="0" applyFill="1" applyProtection="1">
      <protection locked="0"/>
    </xf>
    <xf numFmtId="164" fontId="0" fillId="10" borderId="0" xfId="0" applyNumberFormat="1" applyFill="1" applyProtection="1">
      <protection locked="0"/>
    </xf>
    <xf numFmtId="1" fontId="0" fillId="10" borderId="0" xfId="0" applyNumberFormat="1" applyFill="1" applyProtection="1">
      <protection locked="0"/>
    </xf>
    <xf numFmtId="0" fontId="1" fillId="10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7" fillId="10" borderId="0" xfId="0" applyFont="1" applyFill="1" applyAlignment="1" applyProtection="1">
      <alignment wrapText="1"/>
      <protection locked="0"/>
    </xf>
    <xf numFmtId="0" fontId="3" fillId="10" borderId="0" xfId="6" applyFont="1" applyFill="1" applyAlignment="1" applyProtection="1">
      <alignment wrapText="1"/>
      <protection locked="0"/>
    </xf>
    <xf numFmtId="165" fontId="3" fillId="10" borderId="0" xfId="6" applyNumberFormat="1" applyFont="1" applyFill="1" applyProtection="1">
      <protection locked="0"/>
    </xf>
    <xf numFmtId="0" fontId="3" fillId="10" borderId="0" xfId="6" applyFont="1" applyFill="1" applyProtection="1">
      <protection locked="0"/>
    </xf>
    <xf numFmtId="0" fontId="4" fillId="10" borderId="1" xfId="0" applyFont="1" applyFill="1" applyBorder="1" applyAlignment="1">
      <alignment horizontal="center" wrapText="1"/>
    </xf>
    <xf numFmtId="9" fontId="7" fillId="10" borderId="0" xfId="0" applyNumberFormat="1" applyFont="1" applyFill="1" applyBorder="1" applyAlignment="1" applyProtection="1">
      <alignment horizontal="right"/>
      <protection locked="0"/>
    </xf>
  </cellXfs>
  <cellStyles count="43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Hyperlink 2" xfId="42" xr:uid="{E636D390-11A2-40F1-BD5A-66381323BD9F}"/>
    <cellStyle name="Normal" xfId="0" builtinId="0"/>
    <cellStyle name="Normal 2" xfId="2" xr:uid="{00000000-0005-0000-0000-000024000000}"/>
    <cellStyle name="Normal 3" xfId="3" xr:uid="{00000000-0005-0000-0000-000025000000}"/>
    <cellStyle name="Normal 4" xfId="4" xr:uid="{00000000-0005-0000-0000-000026000000}"/>
    <cellStyle name="Normal 5" xfId="5" xr:uid="{00000000-0005-0000-0000-000027000000}"/>
    <cellStyle name="Normal 6" xfId="6" xr:uid="{00000000-0005-0000-0000-000028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130" zoomScaleNormal="130" zoomScalePageLayoutView="130" workbookViewId="0">
      <selection activeCell="B4" sqref="B4"/>
    </sheetView>
  </sheetViews>
  <sheetFormatPr defaultColWidth="8.85546875" defaultRowHeight="12.75"/>
  <cols>
    <col min="1" max="1" width="25.85546875" style="13" customWidth="1"/>
    <col min="2" max="2" width="20.7109375" style="13" customWidth="1"/>
    <col min="3" max="7" width="20.7109375" style="14" customWidth="1"/>
    <col min="8" max="12" width="8.85546875" style="44"/>
    <col min="13" max="16384" width="8.85546875" style="10"/>
  </cols>
  <sheetData>
    <row r="1" spans="1:13" s="9" customFormat="1">
      <c r="A1" s="108" t="s">
        <v>49</v>
      </c>
      <c r="B1" s="108"/>
      <c r="C1" s="109"/>
      <c r="D1" s="109"/>
      <c r="E1" s="109"/>
      <c r="F1" s="109"/>
      <c r="G1" s="109"/>
      <c r="H1" s="40"/>
      <c r="I1" s="40"/>
      <c r="J1" s="41"/>
      <c r="K1" s="41"/>
      <c r="L1" s="41"/>
      <c r="M1" s="8"/>
    </row>
    <row r="2" spans="1:13" s="9" customFormat="1" ht="15.75">
      <c r="A2" s="167" t="s">
        <v>57</v>
      </c>
      <c r="B2" s="167"/>
      <c r="C2" s="107"/>
      <c r="D2" s="107"/>
      <c r="E2" s="107"/>
      <c r="F2" s="107"/>
      <c r="G2" s="107"/>
      <c r="H2" s="40"/>
      <c r="I2" s="40"/>
      <c r="J2" s="41"/>
      <c r="K2" s="41"/>
      <c r="L2" s="41"/>
      <c r="M2" s="8"/>
    </row>
    <row r="3" spans="1:13" s="11" customFormat="1">
      <c r="A3" s="37"/>
      <c r="B3" s="38" t="s">
        <v>58</v>
      </c>
      <c r="C3" s="42"/>
      <c r="D3" s="42"/>
      <c r="E3" s="43"/>
      <c r="F3" s="43"/>
      <c r="G3" s="43"/>
      <c r="H3" s="12"/>
    </row>
    <row r="4" spans="1:13" s="11" customFormat="1" ht="12.75" customHeight="1">
      <c r="A4" s="37" t="s">
        <v>103</v>
      </c>
      <c r="B4" s="179" t="s">
        <v>44</v>
      </c>
      <c r="C4" s="42"/>
      <c r="D4" s="42"/>
      <c r="E4" s="43"/>
      <c r="F4" s="43"/>
      <c r="G4" s="43"/>
      <c r="H4" s="12"/>
    </row>
    <row r="5" spans="1:13" ht="24" customHeight="1">
      <c r="A5" s="88" t="s">
        <v>12</v>
      </c>
      <c r="B5" s="89">
        <f>'KSU Personnel'!Q11</f>
        <v>0</v>
      </c>
      <c r="C5" s="44"/>
      <c r="D5" s="44"/>
      <c r="E5" s="44"/>
      <c r="F5" s="44"/>
      <c r="G5" s="44"/>
      <c r="H5" s="10"/>
      <c r="I5" s="10"/>
      <c r="J5" s="10"/>
      <c r="K5" s="10"/>
      <c r="L5" s="10"/>
    </row>
    <row r="6" spans="1:13" ht="24" customHeight="1">
      <c r="A6" s="37" t="s">
        <v>13</v>
      </c>
      <c r="B6" s="39">
        <f>'KSU Personnel'!R11</f>
        <v>0</v>
      </c>
      <c r="C6" s="44"/>
      <c r="D6" s="44"/>
      <c r="E6" s="44"/>
      <c r="F6" s="44"/>
      <c r="G6" s="44"/>
      <c r="H6" s="10"/>
      <c r="I6" s="10"/>
      <c r="J6" s="10"/>
      <c r="K6" s="10"/>
      <c r="L6" s="10"/>
    </row>
    <row r="7" spans="1:13" ht="24" customHeight="1">
      <c r="A7" s="88" t="s">
        <v>24</v>
      </c>
      <c r="B7" s="89">
        <f>Other!D25</f>
        <v>0</v>
      </c>
      <c r="C7" s="44"/>
      <c r="D7" s="44"/>
      <c r="E7" s="44"/>
      <c r="F7" s="44"/>
      <c r="G7" s="44"/>
      <c r="H7" s="10"/>
      <c r="I7" s="10"/>
      <c r="J7" s="10"/>
      <c r="K7" s="10"/>
      <c r="L7" s="10"/>
    </row>
    <row r="8" spans="1:13" ht="24" customHeight="1">
      <c r="A8" s="37" t="s">
        <v>14</v>
      </c>
      <c r="B8" s="39">
        <f>Other!D17</f>
        <v>0</v>
      </c>
      <c r="C8" s="44"/>
      <c r="D8" s="44"/>
      <c r="E8" s="44"/>
      <c r="F8" s="44"/>
      <c r="G8" s="44"/>
      <c r="H8" s="10"/>
      <c r="I8" s="10"/>
      <c r="J8" s="10"/>
      <c r="K8" s="10"/>
      <c r="L8" s="10"/>
    </row>
    <row r="9" spans="1:13" ht="24" customHeight="1">
      <c r="A9" s="88" t="s">
        <v>52</v>
      </c>
      <c r="B9" s="89">
        <f>Other!D8</f>
        <v>0</v>
      </c>
      <c r="C9" s="44"/>
      <c r="D9" s="44"/>
      <c r="E9" s="44"/>
      <c r="F9" s="44"/>
      <c r="G9" s="44"/>
      <c r="H9" s="10"/>
      <c r="I9" s="10"/>
      <c r="J9" s="10"/>
      <c r="K9" s="10"/>
      <c r="L9" s="10"/>
    </row>
    <row r="10" spans="1:13" ht="24" customHeight="1">
      <c r="A10" s="37" t="s">
        <v>23</v>
      </c>
      <c r="B10" s="39">
        <f>Other!D50</f>
        <v>0</v>
      </c>
      <c r="C10" s="44"/>
      <c r="D10" s="44"/>
      <c r="E10" s="44"/>
      <c r="F10" s="44"/>
      <c r="G10" s="44"/>
      <c r="H10" s="10"/>
      <c r="I10" s="10"/>
      <c r="J10" s="10"/>
      <c r="K10" s="10"/>
      <c r="L10" s="10"/>
    </row>
    <row r="11" spans="1:13" ht="24" customHeight="1">
      <c r="A11" s="88" t="s">
        <v>25</v>
      </c>
      <c r="B11" s="89">
        <f>Other!D42</f>
        <v>0</v>
      </c>
      <c r="C11" s="44"/>
      <c r="D11" s="44"/>
      <c r="E11" s="44"/>
      <c r="F11" s="44"/>
      <c r="G11" s="44"/>
      <c r="H11" s="10"/>
      <c r="I11" s="10"/>
      <c r="J11" s="10"/>
      <c r="K11" s="10"/>
      <c r="L11" s="10"/>
    </row>
    <row r="12" spans="1:13" ht="24" customHeight="1">
      <c r="A12" s="37" t="s">
        <v>22</v>
      </c>
      <c r="B12" s="39">
        <f>Other!D35</f>
        <v>0</v>
      </c>
      <c r="C12" s="44"/>
      <c r="D12" s="44"/>
      <c r="E12" s="44"/>
      <c r="F12" s="44"/>
      <c r="G12" s="44"/>
      <c r="H12" s="10"/>
      <c r="I12" s="10"/>
      <c r="J12" s="10"/>
      <c r="K12" s="10"/>
      <c r="L12" s="10"/>
    </row>
    <row r="13" spans="1:13" ht="24" customHeight="1">
      <c r="A13" s="90" t="s">
        <v>53</v>
      </c>
      <c r="B13" s="105">
        <f>SUM(B5:B12)</f>
        <v>0</v>
      </c>
      <c r="C13" s="44"/>
      <c r="D13" s="44"/>
      <c r="E13" s="44"/>
      <c r="F13" s="44"/>
      <c r="G13" s="44"/>
      <c r="H13" s="10"/>
      <c r="I13" s="10"/>
      <c r="J13" s="10"/>
      <c r="K13" s="10"/>
      <c r="L13" s="10"/>
    </row>
    <row r="14" spans="1:13" ht="24" customHeight="1">
      <c r="A14" s="116" t="s">
        <v>50</v>
      </c>
      <c r="B14" s="117">
        <f>B19*(B13-B10-Other!E42)</f>
        <v>0</v>
      </c>
      <c r="C14" s="45"/>
      <c r="D14" s="44"/>
      <c r="E14" s="44"/>
      <c r="F14" s="44"/>
      <c r="G14" s="44"/>
      <c r="H14" s="10"/>
      <c r="I14" s="10"/>
      <c r="J14" s="10"/>
      <c r="K14" s="10"/>
      <c r="L14" s="10"/>
    </row>
    <row r="15" spans="1:13" ht="24" customHeight="1">
      <c r="A15" s="91" t="s">
        <v>51</v>
      </c>
      <c r="B15" s="106">
        <f>SUM(B13:B14)</f>
        <v>0</v>
      </c>
      <c r="C15" s="44"/>
      <c r="D15" s="44"/>
      <c r="E15" s="44"/>
      <c r="F15" s="44"/>
      <c r="G15" s="44"/>
      <c r="H15" s="10"/>
      <c r="I15" s="10"/>
      <c r="J15" s="10"/>
      <c r="K15" s="10"/>
      <c r="L15" s="10"/>
    </row>
    <row r="16" spans="1:13">
      <c r="A16" s="16" t="s">
        <v>15</v>
      </c>
      <c r="B16" s="16"/>
      <c r="C16" s="44"/>
      <c r="D16" s="44"/>
      <c r="E16" s="44"/>
      <c r="F16" s="44"/>
      <c r="G16" s="44"/>
      <c r="H16" s="10"/>
      <c r="I16" s="10"/>
      <c r="J16" s="10"/>
      <c r="K16" s="10"/>
      <c r="L16" s="10"/>
    </row>
    <row r="17" spans="1:12">
      <c r="A17" s="16"/>
      <c r="B17" s="16"/>
      <c r="C17" s="44"/>
      <c r="D17" s="44"/>
      <c r="E17" s="44"/>
      <c r="F17" s="44"/>
      <c r="G17" s="44"/>
      <c r="H17" s="10"/>
      <c r="I17" s="10"/>
      <c r="J17" s="10"/>
      <c r="K17" s="10"/>
      <c r="L17" s="10"/>
    </row>
    <row r="18" spans="1:12">
      <c r="A18" s="47" t="s">
        <v>38</v>
      </c>
      <c r="B18" s="48">
        <f>B14/B19</f>
        <v>0</v>
      </c>
      <c r="C18" s="44"/>
      <c r="D18" s="44"/>
      <c r="E18" s="44"/>
      <c r="F18" s="44"/>
      <c r="G18" s="44"/>
      <c r="H18" s="10"/>
      <c r="I18" s="10"/>
      <c r="J18" s="10"/>
      <c r="K18" s="10"/>
      <c r="L18" s="10"/>
    </row>
    <row r="19" spans="1:12">
      <c r="A19" s="19" t="s">
        <v>56</v>
      </c>
      <c r="B19" s="178">
        <v>0.35499999999999998</v>
      </c>
    </row>
    <row r="20" spans="1:12">
      <c r="A20" s="49"/>
      <c r="B20" s="50"/>
      <c r="C20" s="51"/>
      <c r="D20" s="51"/>
      <c r="E20" s="51"/>
      <c r="F20" s="51"/>
      <c r="G20" s="51"/>
      <c r="H20" s="52"/>
    </row>
    <row r="21" spans="1:12">
      <c r="A21" s="53"/>
      <c r="B21" s="53"/>
      <c r="C21" s="51"/>
      <c r="D21" s="51"/>
      <c r="E21" s="51"/>
      <c r="F21" s="51"/>
      <c r="G21" s="51"/>
      <c r="H21" s="52"/>
    </row>
    <row r="22" spans="1:12">
      <c r="A22" s="53"/>
      <c r="B22" s="53"/>
      <c r="C22" s="51"/>
      <c r="D22" s="51"/>
      <c r="E22" s="51"/>
      <c r="F22" s="51"/>
      <c r="G22" s="51"/>
      <c r="H22" s="52"/>
    </row>
    <row r="23" spans="1:12">
      <c r="A23" s="53"/>
      <c r="B23" s="53"/>
      <c r="C23" s="51"/>
      <c r="D23" s="51"/>
      <c r="E23" s="51"/>
      <c r="F23" s="51"/>
      <c r="G23" s="51"/>
      <c r="H23" s="52"/>
    </row>
  </sheetData>
  <sheetProtection algorithmName="SHA-512" hashValue="R/0nnIsuksmbHIXCGlHJZf0J2VqTL73qRB4BIJuQYXyfxst8mz4bpbxiyySfkmNRC0JYcYtNjOcwD2KCXmUyzw==" saltValue="bEnwZT6aL1uOXEp+uVHvkw==" spinCount="100000" sheet="1" objects="1" scenarios="1" selectLockedCells="1"/>
  <mergeCells count="1">
    <mergeCell ref="A2:B2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workbookViewId="0">
      <selection activeCell="A5" sqref="A5"/>
    </sheetView>
  </sheetViews>
  <sheetFormatPr defaultColWidth="8.85546875" defaultRowHeight="12.75"/>
  <cols>
    <col min="1" max="1" width="26.42578125" customWidth="1"/>
    <col min="2" max="2" width="16.140625" style="25" customWidth="1"/>
    <col min="3" max="3" width="14.85546875" style="1" customWidth="1"/>
    <col min="4" max="4" width="13.85546875" customWidth="1"/>
    <col min="6" max="6" width="10.28515625" style="25" customWidth="1"/>
    <col min="7" max="7" width="10.85546875" style="34" customWidth="1"/>
    <col min="8" max="8" width="10.140625" bestFit="1" customWidth="1"/>
    <col min="9" max="9" width="12.140625" customWidth="1"/>
    <col min="10" max="10" width="12.140625" style="25" customWidth="1"/>
    <col min="11" max="11" width="8.85546875" style="34" customWidth="1"/>
    <col min="13" max="13" width="10.85546875" customWidth="1"/>
    <col min="15" max="15" width="10.140625" bestFit="1" customWidth="1"/>
    <col min="16" max="16" width="1.42578125" customWidth="1"/>
    <col min="17" max="17" width="8.7109375" customWidth="1"/>
    <col min="18" max="18" width="7.42578125" customWidth="1"/>
  </cols>
  <sheetData>
    <row r="1" spans="1:19" s="25" customFormat="1" ht="15">
      <c r="A1" s="198" t="s">
        <v>104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9" ht="15.75">
      <c r="A2" s="92" t="s">
        <v>46</v>
      </c>
      <c r="B2" s="95"/>
      <c r="C2" s="96"/>
      <c r="D2" s="93"/>
      <c r="E2" s="93"/>
      <c r="F2" s="93"/>
      <c r="G2" s="97"/>
      <c r="H2" s="93"/>
      <c r="I2" s="93"/>
      <c r="J2" s="93"/>
      <c r="K2" s="97"/>
      <c r="L2" s="93"/>
      <c r="M2" s="93"/>
      <c r="N2" s="93"/>
      <c r="O2" s="93"/>
      <c r="P2" s="93"/>
      <c r="Q2" s="93"/>
      <c r="R2" s="93"/>
      <c r="S2" s="93"/>
    </row>
    <row r="3" spans="1:19">
      <c r="B3" s="57" t="s">
        <v>59</v>
      </c>
      <c r="H3" s="56"/>
      <c r="J3" s="75" t="s">
        <v>40</v>
      </c>
      <c r="K3" s="55"/>
      <c r="L3" s="55"/>
      <c r="M3" s="55"/>
      <c r="R3" s="6" t="s">
        <v>34</v>
      </c>
    </row>
    <row r="4" spans="1:19" ht="63.75">
      <c r="A4" s="180" t="s">
        <v>2</v>
      </c>
      <c r="B4" s="199" t="s">
        <v>39</v>
      </c>
      <c r="C4" s="190" t="s">
        <v>105</v>
      </c>
      <c r="D4" s="225" t="s">
        <v>110</v>
      </c>
      <c r="E4" s="181" t="s">
        <v>0</v>
      </c>
      <c r="F4" s="182" t="s">
        <v>37</v>
      </c>
      <c r="G4" s="191" t="s">
        <v>106</v>
      </c>
      <c r="H4" s="180" t="s">
        <v>1</v>
      </c>
      <c r="I4" s="181" t="s">
        <v>45</v>
      </c>
      <c r="J4" s="196" t="s">
        <v>107</v>
      </c>
      <c r="K4" s="183" t="s">
        <v>11</v>
      </c>
      <c r="L4" s="184" t="s">
        <v>3</v>
      </c>
      <c r="M4" s="185" t="s">
        <v>45</v>
      </c>
      <c r="N4" s="180" t="s">
        <v>4</v>
      </c>
      <c r="O4" s="180" t="s">
        <v>5</v>
      </c>
      <c r="P4" s="186"/>
      <c r="Q4" s="187"/>
      <c r="R4" s="188" t="s">
        <v>35</v>
      </c>
      <c r="S4" s="189"/>
    </row>
    <row r="5" spans="1:19">
      <c r="A5" s="192" t="s">
        <v>93</v>
      </c>
      <c r="B5" s="192" t="s">
        <v>41</v>
      </c>
      <c r="C5" s="193"/>
      <c r="D5" s="226">
        <v>0</v>
      </c>
      <c r="E5" s="62">
        <f>C5*(1+D5)</f>
        <v>0</v>
      </c>
      <c r="F5" s="127">
        <f t="shared" ref="F5:F9" si="0">IF(B5="A", G5/0.1111, G5/0.08333)</f>
        <v>0</v>
      </c>
      <c r="G5" s="194"/>
      <c r="H5" s="1">
        <f t="shared" ref="H5:H10" si="1">E5*G5</f>
        <v>0</v>
      </c>
      <c r="I5" s="63">
        <f t="shared" ref="I5:I10" si="2">IF(B5="P",H5*0.18,H5*0.37)</f>
        <v>0</v>
      </c>
      <c r="J5" s="195"/>
      <c r="K5" s="36">
        <f>J5/9</f>
        <v>0</v>
      </c>
      <c r="L5" s="1">
        <f t="shared" ref="L5:L10" si="3">E5*K5</f>
        <v>0</v>
      </c>
      <c r="M5" s="64">
        <f t="shared" ref="M5:M10" si="4">IF(B5="P",L5*0.18,L5*0.2365)</f>
        <v>0</v>
      </c>
      <c r="N5" s="23">
        <f t="shared" ref="N5:N10" si="5">H5+L5</f>
        <v>0</v>
      </c>
      <c r="O5" s="23">
        <f t="shared" ref="O5:O10" si="6">I5+M5</f>
        <v>0</v>
      </c>
      <c r="P5" s="2"/>
      <c r="R5" s="7"/>
    </row>
    <row r="6" spans="1:19">
      <c r="A6" s="192" t="s">
        <v>65</v>
      </c>
      <c r="B6" s="192" t="s">
        <v>41</v>
      </c>
      <c r="C6" s="193"/>
      <c r="D6" s="226">
        <v>0</v>
      </c>
      <c r="E6" s="62">
        <f t="shared" ref="E6:E10" si="7">C6*(1+D6)</f>
        <v>0</v>
      </c>
      <c r="F6" s="127">
        <f t="shared" si="0"/>
        <v>0</v>
      </c>
      <c r="G6" s="194"/>
      <c r="H6" s="1">
        <f t="shared" si="1"/>
        <v>0</v>
      </c>
      <c r="I6" s="63">
        <f t="shared" si="2"/>
        <v>0</v>
      </c>
      <c r="J6" s="195"/>
      <c r="K6" s="36">
        <f t="shared" ref="K6:K10" si="8">J6/9</f>
        <v>0</v>
      </c>
      <c r="L6" s="1">
        <f t="shared" si="3"/>
        <v>0</v>
      </c>
      <c r="M6" s="64">
        <f t="shared" si="4"/>
        <v>0</v>
      </c>
      <c r="N6" s="1">
        <f t="shared" si="5"/>
        <v>0</v>
      </c>
      <c r="O6" s="1">
        <f t="shared" si="6"/>
        <v>0</v>
      </c>
      <c r="P6" s="2"/>
      <c r="R6" s="7"/>
    </row>
    <row r="7" spans="1:19">
      <c r="A7" s="192" t="s">
        <v>66</v>
      </c>
      <c r="B7" s="192" t="s">
        <v>41</v>
      </c>
      <c r="C7" s="193"/>
      <c r="D7" s="226">
        <v>0</v>
      </c>
      <c r="E7" s="62">
        <f t="shared" si="7"/>
        <v>0</v>
      </c>
      <c r="F7" s="127">
        <f t="shared" si="0"/>
        <v>0</v>
      </c>
      <c r="G7" s="194"/>
      <c r="H7" s="1">
        <f t="shared" si="1"/>
        <v>0</v>
      </c>
      <c r="I7" s="63">
        <f t="shared" si="2"/>
        <v>0</v>
      </c>
      <c r="J7" s="195"/>
      <c r="K7" s="36">
        <f t="shared" si="8"/>
        <v>0</v>
      </c>
      <c r="L7" s="1">
        <f t="shared" si="3"/>
        <v>0</v>
      </c>
      <c r="M7" s="64">
        <f t="shared" si="4"/>
        <v>0</v>
      </c>
      <c r="N7" s="1">
        <f t="shared" si="5"/>
        <v>0</v>
      </c>
      <c r="O7" s="1">
        <f t="shared" si="6"/>
        <v>0</v>
      </c>
      <c r="P7" s="2"/>
      <c r="R7" s="7"/>
    </row>
    <row r="8" spans="1:19">
      <c r="A8" s="192" t="s">
        <v>67</v>
      </c>
      <c r="B8" s="192" t="s">
        <v>41</v>
      </c>
      <c r="C8" s="193"/>
      <c r="D8" s="226">
        <v>0</v>
      </c>
      <c r="E8" s="62">
        <f t="shared" si="7"/>
        <v>0</v>
      </c>
      <c r="F8" s="127">
        <f t="shared" si="0"/>
        <v>0</v>
      </c>
      <c r="G8" s="194"/>
      <c r="H8" s="1">
        <f t="shared" si="1"/>
        <v>0</v>
      </c>
      <c r="I8" s="63">
        <f t="shared" si="2"/>
        <v>0</v>
      </c>
      <c r="J8" s="195"/>
      <c r="K8" s="36">
        <f t="shared" si="8"/>
        <v>0</v>
      </c>
      <c r="L8" s="1">
        <f t="shared" si="3"/>
        <v>0</v>
      </c>
      <c r="M8" s="64">
        <f t="shared" si="4"/>
        <v>0</v>
      </c>
      <c r="N8" s="1">
        <f t="shared" si="5"/>
        <v>0</v>
      </c>
      <c r="O8" s="1">
        <f t="shared" si="6"/>
        <v>0</v>
      </c>
      <c r="P8" s="2"/>
      <c r="R8" s="7"/>
    </row>
    <row r="9" spans="1:19">
      <c r="A9" s="192" t="s">
        <v>32</v>
      </c>
      <c r="B9" s="192" t="s">
        <v>41</v>
      </c>
      <c r="C9" s="193"/>
      <c r="D9" s="226">
        <v>0</v>
      </c>
      <c r="E9" s="62">
        <f t="shared" si="7"/>
        <v>0</v>
      </c>
      <c r="F9" s="127">
        <f t="shared" si="0"/>
        <v>0</v>
      </c>
      <c r="G9" s="194"/>
      <c r="H9" s="1">
        <f t="shared" si="1"/>
        <v>0</v>
      </c>
      <c r="I9" s="63">
        <f t="shared" si="2"/>
        <v>0</v>
      </c>
      <c r="J9" s="195"/>
      <c r="K9" s="36">
        <f t="shared" si="8"/>
        <v>0</v>
      </c>
      <c r="L9" s="1">
        <f t="shared" si="3"/>
        <v>0</v>
      </c>
      <c r="M9" s="64">
        <f t="shared" si="4"/>
        <v>0</v>
      </c>
      <c r="N9" s="1">
        <f t="shared" si="5"/>
        <v>0</v>
      </c>
      <c r="O9" s="1">
        <f t="shared" si="6"/>
        <v>0</v>
      </c>
      <c r="P9" s="2"/>
      <c r="R9" s="7"/>
    </row>
    <row r="10" spans="1:19">
      <c r="A10" s="192" t="s">
        <v>33</v>
      </c>
      <c r="B10" s="192" t="s">
        <v>41</v>
      </c>
      <c r="C10" s="193"/>
      <c r="D10" s="226">
        <v>0</v>
      </c>
      <c r="E10" s="62">
        <f t="shared" si="7"/>
        <v>0</v>
      </c>
      <c r="F10" s="127">
        <f>IF(B10="A", G10/0.1111, G10/0.08333)</f>
        <v>0</v>
      </c>
      <c r="G10" s="194"/>
      <c r="H10" s="1">
        <f t="shared" si="1"/>
        <v>0</v>
      </c>
      <c r="I10" s="63">
        <f t="shared" si="2"/>
        <v>0</v>
      </c>
      <c r="J10" s="195"/>
      <c r="K10" s="36">
        <f t="shared" si="8"/>
        <v>0</v>
      </c>
      <c r="L10" s="1">
        <f t="shared" si="3"/>
        <v>0</v>
      </c>
      <c r="M10" s="64">
        <f t="shared" si="4"/>
        <v>0</v>
      </c>
      <c r="N10" s="1">
        <f t="shared" si="5"/>
        <v>0</v>
      </c>
      <c r="O10" s="1">
        <f t="shared" si="6"/>
        <v>0</v>
      </c>
      <c r="P10" s="2"/>
      <c r="R10" s="7"/>
    </row>
    <row r="11" spans="1:19">
      <c r="A11" s="65" t="s">
        <v>6</v>
      </c>
      <c r="B11" s="65"/>
      <c r="C11" s="66"/>
      <c r="D11" s="67"/>
      <c r="E11" s="68"/>
      <c r="F11" s="69"/>
      <c r="G11" s="70"/>
      <c r="H11" s="71">
        <f>SUM(H5:H10)</f>
        <v>0</v>
      </c>
      <c r="I11" s="72">
        <f>SUM(I5:I10)</f>
        <v>0</v>
      </c>
      <c r="J11" s="73"/>
      <c r="K11" s="74"/>
      <c r="L11" s="71">
        <f>SUM(L5:L10)</f>
        <v>0</v>
      </c>
      <c r="M11" s="72">
        <f>SUM(M5:M10)</f>
        <v>0</v>
      </c>
      <c r="N11" s="71">
        <f>SUM(N5:N10)</f>
        <v>0</v>
      </c>
      <c r="O11" s="71">
        <f>SUM(O5:O10)</f>
        <v>0</v>
      </c>
      <c r="P11" s="2"/>
      <c r="Q11" s="3">
        <f>N11+'KSU Personnel'!F29</f>
        <v>0</v>
      </c>
      <c r="R11" s="3">
        <f>O11+'KSU Personnel'!H29</f>
        <v>0</v>
      </c>
    </row>
    <row r="12" spans="1:19" s="25" customFormat="1">
      <c r="A12" s="120"/>
      <c r="B12" s="120"/>
      <c r="C12" s="18"/>
      <c r="D12" s="17"/>
      <c r="E12" s="121"/>
      <c r="F12" s="33"/>
      <c r="G12" s="35"/>
      <c r="H12" s="122"/>
      <c r="I12" s="123"/>
      <c r="J12" s="124"/>
      <c r="K12" s="36"/>
      <c r="L12" s="122"/>
      <c r="M12" s="123"/>
      <c r="N12" s="122"/>
      <c r="O12" s="122"/>
      <c r="P12" s="2"/>
      <c r="Q12" s="3"/>
      <c r="R12" s="3"/>
    </row>
    <row r="13" spans="1:19" ht="69.75" customHeight="1">
      <c r="A13" s="169" t="s">
        <v>64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2"/>
      <c r="R13" s="7"/>
    </row>
    <row r="14" spans="1:19" ht="31.5" customHeight="1">
      <c r="A14" s="171" t="s">
        <v>60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1:19" s="25" customFormat="1" ht="15.95" customHeight="1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</row>
    <row r="16" spans="1:19" ht="15.75">
      <c r="A16" s="92" t="s">
        <v>43</v>
      </c>
      <c r="B16" s="93"/>
      <c r="C16" s="93"/>
      <c r="D16" s="93"/>
      <c r="E16" s="93"/>
      <c r="F16" s="93"/>
      <c r="G16" s="94"/>
      <c r="H16" s="93"/>
      <c r="I16" s="93"/>
      <c r="J16"/>
      <c r="K16"/>
    </row>
    <row r="17" spans="1:11" ht="51">
      <c r="A17" s="5" t="s">
        <v>2</v>
      </c>
      <c r="B17" s="156" t="s">
        <v>101</v>
      </c>
      <c r="C17" s="156" t="s">
        <v>102</v>
      </c>
      <c r="D17" s="5" t="s">
        <v>7</v>
      </c>
      <c r="E17" s="156" t="s">
        <v>47</v>
      </c>
      <c r="F17" s="5" t="s">
        <v>48</v>
      </c>
      <c r="G17" s="156" t="s">
        <v>92</v>
      </c>
      <c r="H17" s="5" t="s">
        <v>10</v>
      </c>
      <c r="I17" s="5" t="s">
        <v>8</v>
      </c>
      <c r="J17" s="54"/>
      <c r="K17"/>
    </row>
    <row r="18" spans="1:11" ht="15.75">
      <c r="A18" s="157"/>
      <c r="B18" s="157"/>
      <c r="C18" s="157"/>
      <c r="D18" s="157"/>
      <c r="E18" s="157"/>
      <c r="F18" s="76"/>
      <c r="G18" s="158"/>
      <c r="H18" s="77"/>
      <c r="I18" s="76"/>
      <c r="J18" s="111"/>
      <c r="K18" s="110"/>
    </row>
    <row r="19" spans="1:11" ht="38.25">
      <c r="A19" s="139" t="s">
        <v>83</v>
      </c>
      <c r="B19" s="140">
        <v>10</v>
      </c>
      <c r="C19" s="141">
        <v>19</v>
      </c>
      <c r="D19" s="141"/>
      <c r="E19" s="141"/>
      <c r="F19" s="142">
        <f>B19*C19*D19*E19</f>
        <v>0</v>
      </c>
      <c r="G19" s="143"/>
      <c r="H19" s="144"/>
      <c r="I19" s="142">
        <f t="shared" ref="I19:I27" si="9">F19+H19</f>
        <v>0</v>
      </c>
      <c r="J19" s="111"/>
      <c r="K19" s="110"/>
    </row>
    <row r="20" spans="1:11" s="25" customFormat="1" ht="25.5">
      <c r="A20" s="139" t="s">
        <v>84</v>
      </c>
      <c r="B20" s="140">
        <v>10</v>
      </c>
      <c r="C20" s="141">
        <v>19</v>
      </c>
      <c r="D20" s="141"/>
      <c r="E20" s="141"/>
      <c r="F20" s="142">
        <f>B20*C20*D20*E20</f>
        <v>0</v>
      </c>
      <c r="G20" s="143"/>
      <c r="H20" s="145">
        <f>F20*0.0145</f>
        <v>0</v>
      </c>
      <c r="I20" s="142">
        <f t="shared" si="9"/>
        <v>0</v>
      </c>
      <c r="J20" s="111"/>
      <c r="K20" s="110"/>
    </row>
    <row r="21" spans="1:11" s="25" customFormat="1" ht="25.5">
      <c r="A21" s="139" t="s">
        <v>85</v>
      </c>
      <c r="B21" s="140">
        <v>12</v>
      </c>
      <c r="C21" s="141">
        <v>19</v>
      </c>
      <c r="D21" s="141"/>
      <c r="E21" s="141"/>
      <c r="F21" s="142">
        <f>B21*C21*D21*E21</f>
        <v>0</v>
      </c>
      <c r="G21" s="143"/>
      <c r="H21" s="144"/>
      <c r="I21" s="142">
        <f t="shared" si="9"/>
        <v>0</v>
      </c>
      <c r="J21" s="112"/>
      <c r="K21" s="113"/>
    </row>
    <row r="22" spans="1:11" s="25" customFormat="1" ht="25.5">
      <c r="A22" s="139" t="s">
        <v>86</v>
      </c>
      <c r="B22" s="140">
        <v>12</v>
      </c>
      <c r="C22" s="141">
        <v>19</v>
      </c>
      <c r="D22" s="141"/>
      <c r="E22" s="141"/>
      <c r="F22" s="142">
        <f>B22*C22*D22*E22</f>
        <v>0</v>
      </c>
      <c r="G22" s="143"/>
      <c r="H22" s="145">
        <f>F22*0.0145</f>
        <v>0</v>
      </c>
      <c r="I22" s="142">
        <f t="shared" si="9"/>
        <v>0</v>
      </c>
    </row>
    <row r="23" spans="1:11" s="25" customFormat="1" ht="25.5">
      <c r="A23" s="146" t="s">
        <v>87</v>
      </c>
      <c r="B23" s="147">
        <v>0</v>
      </c>
      <c r="C23" s="141"/>
      <c r="D23" s="148"/>
      <c r="E23" s="141"/>
      <c r="F23" s="142">
        <f>B23*C23*E23</f>
        <v>0</v>
      </c>
      <c r="G23" s="143"/>
      <c r="H23" s="145">
        <f>C23*E23*C33</f>
        <v>0</v>
      </c>
      <c r="I23" s="142">
        <f t="shared" si="9"/>
        <v>0</v>
      </c>
    </row>
    <row r="24" spans="1:11" ht="25.5">
      <c r="A24" s="149" t="s">
        <v>88</v>
      </c>
      <c r="B24" s="147">
        <v>0</v>
      </c>
      <c r="C24" s="141"/>
      <c r="D24" s="148"/>
      <c r="E24" s="141"/>
      <c r="F24" s="142">
        <f>B24*C24*E24</f>
        <v>0</v>
      </c>
      <c r="G24" s="143"/>
      <c r="H24" s="145">
        <f>E24*C39</f>
        <v>0</v>
      </c>
      <c r="I24" s="142">
        <f t="shared" si="9"/>
        <v>0</v>
      </c>
      <c r="J24"/>
      <c r="K24"/>
    </row>
    <row r="25" spans="1:11">
      <c r="A25" s="151" t="s">
        <v>89</v>
      </c>
      <c r="B25" s="147">
        <v>0</v>
      </c>
      <c r="C25" s="150">
        <v>1</v>
      </c>
      <c r="D25" s="148"/>
      <c r="E25" s="141"/>
      <c r="F25" s="142">
        <f>B25*C25*E25</f>
        <v>0</v>
      </c>
      <c r="G25" s="143"/>
      <c r="H25" s="145">
        <f>E25*C46</f>
        <v>0</v>
      </c>
      <c r="I25" s="142">
        <f t="shared" si="9"/>
        <v>0</v>
      </c>
      <c r="J25"/>
      <c r="K25"/>
    </row>
    <row r="26" spans="1:11">
      <c r="A26" s="152" t="s">
        <v>90</v>
      </c>
      <c r="B26" s="153"/>
      <c r="C26" s="154"/>
      <c r="D26" s="154"/>
      <c r="E26" s="154"/>
      <c r="F26" s="142">
        <f t="shared" ref="F26:F27" si="10">B26*C26*D26*E26</f>
        <v>0</v>
      </c>
      <c r="G26" s="155" t="s">
        <v>91</v>
      </c>
      <c r="H26" s="142">
        <f>IF(G26="Y",F26*0.37,F26*0.18)</f>
        <v>0</v>
      </c>
      <c r="I26" s="142">
        <f t="shared" si="9"/>
        <v>0</v>
      </c>
    </row>
    <row r="27" spans="1:11">
      <c r="A27" s="152" t="s">
        <v>90</v>
      </c>
      <c r="B27" s="153"/>
      <c r="C27" s="154"/>
      <c r="D27" s="154"/>
      <c r="E27" s="154"/>
      <c r="F27" s="142">
        <f t="shared" si="10"/>
        <v>0</v>
      </c>
      <c r="G27" s="155" t="s">
        <v>91</v>
      </c>
      <c r="H27" s="142">
        <f>IF(G27="Y",F27*0.37,F27*0.18)</f>
        <v>0</v>
      </c>
      <c r="I27" s="142">
        <f t="shared" si="9"/>
        <v>0</v>
      </c>
    </row>
    <row r="28" spans="1:11" s="25" customFormat="1">
      <c r="A28" s="152"/>
      <c r="B28" s="159"/>
      <c r="C28" s="160"/>
      <c r="D28" s="160"/>
      <c r="E28" s="160"/>
      <c r="F28" s="142"/>
      <c r="G28" s="161"/>
      <c r="H28" s="142"/>
      <c r="I28" s="142"/>
      <c r="K28" s="34"/>
    </row>
    <row r="29" spans="1:11" s="25" customFormat="1" ht="15.75">
      <c r="A29" s="162" t="s">
        <v>6</v>
      </c>
      <c r="B29" s="162"/>
      <c r="C29" s="162"/>
      <c r="D29" s="162"/>
      <c r="E29" s="162"/>
      <c r="F29" s="162">
        <f>SUM(F19:F28)</f>
        <v>0</v>
      </c>
      <c r="G29" s="163"/>
      <c r="H29" s="162">
        <f>SUM(H19:H28)</f>
        <v>0</v>
      </c>
      <c r="I29" s="162">
        <f>F29+H29</f>
        <v>0</v>
      </c>
      <c r="K29" s="34"/>
    </row>
    <row r="30" spans="1:11" s="25" customFormat="1" ht="15.75">
      <c r="A30" s="164"/>
      <c r="B30" s="164"/>
      <c r="C30" s="164"/>
      <c r="D30" s="164"/>
      <c r="E30" s="164"/>
      <c r="F30" s="164"/>
      <c r="G30" s="165"/>
      <c r="H30" s="164"/>
      <c r="K30" s="34"/>
    </row>
    <row r="31" spans="1:11">
      <c r="A31" s="5"/>
      <c r="B31" s="24"/>
      <c r="C31" s="46"/>
      <c r="D31" s="46"/>
      <c r="E31" s="46"/>
      <c r="F31" s="5"/>
      <c r="G31" s="30"/>
      <c r="H31" s="23"/>
      <c r="I31" s="25"/>
    </row>
    <row r="32" spans="1:11" ht="38.25">
      <c r="A32" s="128" t="s">
        <v>68</v>
      </c>
      <c r="B32" s="129" t="s">
        <v>69</v>
      </c>
      <c r="C32" s="129" t="s">
        <v>94</v>
      </c>
      <c r="D32" s="129" t="s">
        <v>70</v>
      </c>
      <c r="E32" s="25"/>
      <c r="H32" s="25"/>
      <c r="I32" s="25"/>
    </row>
    <row r="33" spans="1:4">
      <c r="A33" s="130" t="s">
        <v>61</v>
      </c>
      <c r="B33" s="131">
        <v>3000</v>
      </c>
      <c r="C33" s="168">
        <f>368*5</f>
        <v>1840</v>
      </c>
      <c r="D33" s="132">
        <f>B33+C33</f>
        <v>4840</v>
      </c>
    </row>
    <row r="34" spans="1:4">
      <c r="A34" s="133" t="s">
        <v>62</v>
      </c>
      <c r="B34" s="131">
        <v>4500</v>
      </c>
      <c r="C34" s="168"/>
      <c r="D34" s="132">
        <f>B34+C33</f>
        <v>6340</v>
      </c>
    </row>
    <row r="35" spans="1:4">
      <c r="A35" s="133" t="s">
        <v>63</v>
      </c>
      <c r="B35" s="131">
        <v>6000</v>
      </c>
      <c r="C35" s="168"/>
      <c r="D35" s="132">
        <f>B35+C33</f>
        <v>7840</v>
      </c>
    </row>
    <row r="36" spans="1:4">
      <c r="A36" s="133" t="s">
        <v>71</v>
      </c>
      <c r="B36" s="131">
        <v>6600</v>
      </c>
      <c r="C36" s="168"/>
      <c r="D36" s="132">
        <f>B36+C33</f>
        <v>8440</v>
      </c>
    </row>
    <row r="37" spans="1:4">
      <c r="A37" s="25"/>
      <c r="C37" s="25"/>
      <c r="D37" s="25"/>
    </row>
    <row r="38" spans="1:4" ht="51">
      <c r="A38" s="134" t="s">
        <v>72</v>
      </c>
      <c r="B38" s="129" t="s">
        <v>97</v>
      </c>
      <c r="C38" s="129" t="s">
        <v>98</v>
      </c>
      <c r="D38" s="129" t="s">
        <v>99</v>
      </c>
    </row>
    <row r="39" spans="1:4">
      <c r="A39" s="130" t="s">
        <v>61</v>
      </c>
      <c r="B39" s="131">
        <v>750</v>
      </c>
      <c r="C39" s="168">
        <f>368</f>
        <v>368</v>
      </c>
      <c r="D39" s="132">
        <f>B39+C39</f>
        <v>1118</v>
      </c>
    </row>
    <row r="40" spans="1:4">
      <c r="A40" s="133" t="s">
        <v>73</v>
      </c>
      <c r="B40" s="131">
        <v>1500</v>
      </c>
      <c r="C40" s="168"/>
      <c r="D40" s="132">
        <f>B40+C39</f>
        <v>1868</v>
      </c>
    </row>
    <row r="41" spans="1:4">
      <c r="A41" s="133" t="s">
        <v>74</v>
      </c>
      <c r="B41" s="131">
        <v>2250</v>
      </c>
      <c r="C41" s="168"/>
      <c r="D41" s="132">
        <f>B41+C39</f>
        <v>2618</v>
      </c>
    </row>
    <row r="42" spans="1:4">
      <c r="A42" s="133" t="s">
        <v>96</v>
      </c>
      <c r="B42" s="131">
        <v>3000</v>
      </c>
      <c r="C42" s="168"/>
      <c r="D42" s="132">
        <f>B42+C39</f>
        <v>3368</v>
      </c>
    </row>
    <row r="43" spans="1:4">
      <c r="A43" s="135" t="s">
        <v>75</v>
      </c>
      <c r="C43" s="25"/>
      <c r="D43" s="25"/>
    </row>
    <row r="44" spans="1:4">
      <c r="A44" s="25"/>
      <c r="C44" s="25"/>
      <c r="D44" s="25"/>
    </row>
    <row r="45" spans="1:4" ht="38.25">
      <c r="A45" s="136" t="s">
        <v>76</v>
      </c>
      <c r="B45" s="129" t="s">
        <v>77</v>
      </c>
      <c r="C45" s="129" t="s">
        <v>95</v>
      </c>
      <c r="D45" s="137" t="s">
        <v>78</v>
      </c>
    </row>
    <row r="46" spans="1:4">
      <c r="A46" s="133" t="s">
        <v>79</v>
      </c>
      <c r="B46" s="131">
        <v>20000</v>
      </c>
      <c r="C46" s="168">
        <f>368*12</f>
        <v>4416</v>
      </c>
      <c r="D46" s="138">
        <f>B46+C46</f>
        <v>24416</v>
      </c>
    </row>
    <row r="47" spans="1:4">
      <c r="A47" s="133" t="s">
        <v>80</v>
      </c>
      <c r="B47" s="131">
        <v>24000</v>
      </c>
      <c r="C47" s="168"/>
      <c r="D47" s="138">
        <f>B47+C46</f>
        <v>28416</v>
      </c>
    </row>
    <row r="48" spans="1:4">
      <c r="A48" s="133" t="s">
        <v>81</v>
      </c>
      <c r="B48" s="131">
        <v>36000</v>
      </c>
      <c r="C48" s="168"/>
      <c r="D48" s="138">
        <f>B48+C46</f>
        <v>40416</v>
      </c>
    </row>
    <row r="49" spans="1:4">
      <c r="A49" s="133" t="s">
        <v>82</v>
      </c>
      <c r="B49" s="131">
        <v>26000</v>
      </c>
      <c r="C49" s="168"/>
      <c r="D49" s="138">
        <f>B49+C46</f>
        <v>30416</v>
      </c>
    </row>
    <row r="50" spans="1:4">
      <c r="A50" s="176" t="s">
        <v>100</v>
      </c>
      <c r="B50" s="177">
        <v>26000</v>
      </c>
      <c r="C50" s="168"/>
      <c r="D50" s="138">
        <f>B50+C46</f>
        <v>30416</v>
      </c>
    </row>
  </sheetData>
  <sheetProtection algorithmName="SHA-512" hashValue="24gfRGjzwKAiYdooeD6eLK2KB7QHi7VeZoi1pRUy9FgAtySAW5tdqtkCH89adjLdGsYUDHaaCQHVWqbg3us0DA==" saltValue="s9GTTu4SkjrAGFGes/bNrA==" spinCount="100000" sheet="1" objects="1" scenarios="1" selectLockedCells="1"/>
  <mergeCells count="6">
    <mergeCell ref="A1:O1"/>
    <mergeCell ref="A13:O13"/>
    <mergeCell ref="A14:O14"/>
    <mergeCell ref="C33:C36"/>
    <mergeCell ref="C39:C42"/>
    <mergeCell ref="C46:C50"/>
  </mergeCells>
  <phoneticPr fontId="0" type="noConversion"/>
  <pageMargins left="0.33" right="0.31" top="0.5" bottom="0.5" header="0.5" footer="0.5"/>
  <pageSetup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1"/>
  <sheetViews>
    <sheetView workbookViewId="0">
      <selection activeCell="A4" sqref="A4"/>
    </sheetView>
  </sheetViews>
  <sheetFormatPr defaultColWidth="8.85546875" defaultRowHeight="12.75"/>
  <cols>
    <col min="1" max="1" width="16.28515625" style="59" customWidth="1"/>
    <col min="2" max="2" width="14.28515625" customWidth="1"/>
    <col min="3" max="3" width="16.42578125" customWidth="1"/>
    <col min="4" max="4" width="15.7109375" customWidth="1"/>
    <col min="5" max="5" width="18" customWidth="1"/>
    <col min="6" max="6" width="45.7109375" style="25" customWidth="1"/>
  </cols>
  <sheetData>
    <row r="1" spans="1:15" s="25" customFormat="1" ht="15">
      <c r="A1" s="198" t="s">
        <v>104</v>
      </c>
      <c r="B1" s="198"/>
      <c r="C1" s="198"/>
      <c r="D1" s="198"/>
      <c r="E1" s="198"/>
      <c r="F1" s="198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7.100000000000001" customHeight="1">
      <c r="A2" s="119" t="s">
        <v>42</v>
      </c>
      <c r="B2" s="119"/>
      <c r="C2" s="99"/>
      <c r="D2" s="99"/>
      <c r="E2" s="99"/>
      <c r="F2" s="99"/>
    </row>
    <row r="3" spans="1:15">
      <c r="A3" s="114" t="s">
        <v>16</v>
      </c>
      <c r="B3" s="77" t="s">
        <v>17</v>
      </c>
      <c r="C3" s="77" t="s">
        <v>27</v>
      </c>
      <c r="D3" s="77" t="s">
        <v>8</v>
      </c>
      <c r="E3" s="60"/>
      <c r="F3" s="77" t="s">
        <v>36</v>
      </c>
    </row>
    <row r="4" spans="1:15">
      <c r="A4" s="209"/>
      <c r="B4" s="210"/>
      <c r="C4" s="211"/>
      <c r="D4" s="15">
        <f>B4*C4</f>
        <v>0</v>
      </c>
      <c r="F4" s="200"/>
    </row>
    <row r="5" spans="1:15">
      <c r="A5" s="212"/>
      <c r="B5" s="210"/>
      <c r="C5" s="211"/>
      <c r="D5" s="15">
        <f>B5*C5</f>
        <v>0</v>
      </c>
      <c r="F5" s="200"/>
    </row>
    <row r="6" spans="1:15">
      <c r="A6" s="212"/>
      <c r="B6" s="210"/>
      <c r="C6" s="211"/>
      <c r="D6" s="15">
        <f>B6*C6</f>
        <v>0</v>
      </c>
      <c r="F6" s="201"/>
    </row>
    <row r="7" spans="1:15" s="25" customFormat="1">
      <c r="A7" s="212"/>
      <c r="B7" s="210"/>
      <c r="C7" s="211"/>
      <c r="D7" s="26">
        <f>B7*C7</f>
        <v>0</v>
      </c>
      <c r="F7" s="201"/>
    </row>
    <row r="8" spans="1:15">
      <c r="A8" s="78" t="s">
        <v>6</v>
      </c>
      <c r="B8" s="79"/>
      <c r="C8" s="80"/>
      <c r="D8" s="79">
        <f>SUM(D4:D7)</f>
        <v>0</v>
      </c>
      <c r="F8" s="200"/>
    </row>
    <row r="9" spans="1:15">
      <c r="A9" s="61"/>
      <c r="B9" s="21"/>
      <c r="C9" s="31"/>
      <c r="D9" s="4"/>
      <c r="F9" s="200"/>
    </row>
    <row r="10" spans="1:15">
      <c r="F10" s="200"/>
    </row>
    <row r="11" spans="1:15" ht="15.75">
      <c r="A11" s="102" t="s">
        <v>9</v>
      </c>
      <c r="B11" s="99"/>
      <c r="C11" s="99"/>
      <c r="D11" s="101"/>
      <c r="E11" s="99"/>
      <c r="F11" s="202"/>
    </row>
    <row r="12" spans="1:15">
      <c r="A12" s="114" t="s">
        <v>16</v>
      </c>
      <c r="B12" s="77" t="s">
        <v>17</v>
      </c>
      <c r="C12" s="77" t="s">
        <v>27</v>
      </c>
      <c r="D12" s="77" t="s">
        <v>8</v>
      </c>
      <c r="E12" s="60"/>
      <c r="F12" s="203" t="s">
        <v>36</v>
      </c>
    </row>
    <row r="13" spans="1:15">
      <c r="A13" s="213"/>
      <c r="B13" s="210"/>
      <c r="C13" s="211"/>
      <c r="D13" s="15">
        <f>B13*C13</f>
        <v>0</v>
      </c>
      <c r="F13" s="204" t="s">
        <v>109</v>
      </c>
    </row>
    <row r="14" spans="1:15" s="25" customFormat="1">
      <c r="A14" s="213"/>
      <c r="B14" s="214"/>
      <c r="C14" s="215"/>
      <c r="D14" s="26">
        <f>B14*C14</f>
        <v>0</v>
      </c>
      <c r="F14" s="204"/>
    </row>
    <row r="15" spans="1:15">
      <c r="A15" s="213"/>
      <c r="B15" s="214"/>
      <c r="C15" s="215"/>
      <c r="D15" s="15">
        <f>B15*C15</f>
        <v>0</v>
      </c>
      <c r="F15" s="204"/>
    </row>
    <row r="16" spans="1:15">
      <c r="A16" s="213"/>
      <c r="B16" s="214"/>
      <c r="C16" s="215"/>
      <c r="D16" s="15">
        <f>B16*C16</f>
        <v>0</v>
      </c>
      <c r="F16" s="200"/>
    </row>
    <row r="17" spans="1:6">
      <c r="A17" s="78" t="s">
        <v>6</v>
      </c>
      <c r="B17" s="118"/>
      <c r="C17" s="82"/>
      <c r="D17" s="83">
        <f>SUM(D13:D16)</f>
        <v>0</v>
      </c>
      <c r="F17" s="200"/>
    </row>
    <row r="18" spans="1:6">
      <c r="B18" s="58"/>
      <c r="C18" s="28"/>
      <c r="F18" s="200"/>
    </row>
    <row r="19" spans="1:6" s="25" customFormat="1" ht="15.75">
      <c r="A19" s="92" t="s">
        <v>19</v>
      </c>
      <c r="B19" s="98"/>
      <c r="C19" s="98"/>
      <c r="D19" s="98"/>
      <c r="E19" s="93"/>
      <c r="F19" s="205"/>
    </row>
    <row r="20" spans="1:6" s="25" customFormat="1">
      <c r="A20" s="77" t="s">
        <v>2</v>
      </c>
      <c r="B20" s="77" t="s">
        <v>54</v>
      </c>
      <c r="C20" s="77" t="s">
        <v>55</v>
      </c>
      <c r="D20" s="77" t="s">
        <v>8</v>
      </c>
      <c r="E20" s="77"/>
      <c r="F20" s="206" t="s">
        <v>36</v>
      </c>
    </row>
    <row r="21" spans="1:6" s="25" customFormat="1">
      <c r="A21" s="216"/>
      <c r="B21" s="217"/>
      <c r="C21" s="218"/>
      <c r="D21" s="15">
        <f>B21*C21</f>
        <v>0</v>
      </c>
      <c r="E21"/>
      <c r="F21" s="200"/>
    </row>
    <row r="22" spans="1:6" s="25" customFormat="1">
      <c r="A22" s="216"/>
      <c r="B22" s="210"/>
      <c r="C22" s="211"/>
      <c r="D22" s="26">
        <f>B22*C22</f>
        <v>0</v>
      </c>
      <c r="F22" s="200"/>
    </row>
    <row r="23" spans="1:6" s="25" customFormat="1">
      <c r="A23" s="219"/>
      <c r="B23" s="217"/>
      <c r="C23" s="218"/>
      <c r="D23" s="15">
        <f>B23*C23</f>
        <v>0</v>
      </c>
      <c r="E23"/>
      <c r="F23" s="200"/>
    </row>
    <row r="24" spans="1:6" s="25" customFormat="1">
      <c r="A24" s="216"/>
      <c r="B24" s="217"/>
      <c r="C24" s="218"/>
      <c r="D24" s="15">
        <f>B24*C24</f>
        <v>0</v>
      </c>
      <c r="E24"/>
      <c r="F24" s="200"/>
    </row>
    <row r="25" spans="1:6" s="25" customFormat="1">
      <c r="A25" s="65" t="s">
        <v>20</v>
      </c>
      <c r="B25" s="103"/>
      <c r="C25" s="104"/>
      <c r="D25" s="81">
        <f>SUM(D21:D24)</f>
        <v>0</v>
      </c>
      <c r="E25"/>
      <c r="F25" s="200"/>
    </row>
    <row r="26" spans="1:6" s="25" customFormat="1">
      <c r="A26" s="166"/>
      <c r="B26" s="58"/>
      <c r="C26" s="28"/>
      <c r="F26" s="200"/>
    </row>
    <row r="27" spans="1:6" s="25" customFormat="1">
      <c r="A27" s="166"/>
      <c r="B27" s="58"/>
      <c r="C27" s="28"/>
      <c r="F27" s="200"/>
    </row>
    <row r="28" spans="1:6">
      <c r="F28" s="200"/>
    </row>
    <row r="29" spans="1:6" ht="15.75">
      <c r="A29" s="119" t="s">
        <v>18</v>
      </c>
      <c r="B29" s="99"/>
      <c r="C29" s="101"/>
      <c r="D29" s="101"/>
      <c r="E29" s="99"/>
      <c r="F29" s="202"/>
    </row>
    <row r="30" spans="1:6">
      <c r="A30" s="114" t="s">
        <v>16</v>
      </c>
      <c r="B30" s="77" t="s">
        <v>17</v>
      </c>
      <c r="C30" s="77" t="s">
        <v>27</v>
      </c>
      <c r="D30" s="77" t="s">
        <v>8</v>
      </c>
      <c r="E30" s="60"/>
      <c r="F30" s="203" t="s">
        <v>36</v>
      </c>
    </row>
    <row r="31" spans="1:6" ht="14.25">
      <c r="A31" s="209"/>
      <c r="B31" s="210"/>
      <c r="C31" s="211"/>
      <c r="D31" s="15">
        <f>B31*C31</f>
        <v>0</v>
      </c>
      <c r="F31" s="207"/>
    </row>
    <row r="32" spans="1:6" s="25" customFormat="1" ht="14.25">
      <c r="A32" s="209"/>
      <c r="B32" s="210"/>
      <c r="C32" s="220"/>
      <c r="D32" s="26">
        <f>B32*C32</f>
        <v>0</v>
      </c>
      <c r="F32" s="207"/>
    </row>
    <row r="33" spans="1:7" ht="14.25">
      <c r="A33" s="212"/>
      <c r="B33" s="210"/>
      <c r="C33" s="220"/>
      <c r="D33" s="15">
        <f>B33*C33</f>
        <v>0</v>
      </c>
      <c r="F33" s="207"/>
    </row>
    <row r="34" spans="1:7">
      <c r="A34" s="212"/>
      <c r="B34" s="210"/>
      <c r="C34" s="220"/>
      <c r="D34" s="15">
        <f>B34*C34</f>
        <v>0</v>
      </c>
      <c r="F34" s="200"/>
    </row>
    <row r="35" spans="1:7">
      <c r="A35" s="78" t="s">
        <v>6</v>
      </c>
      <c r="B35" s="79"/>
      <c r="C35" s="84"/>
      <c r="D35" s="79">
        <f>SUM(D31:D34)</f>
        <v>0</v>
      </c>
      <c r="F35" s="200"/>
    </row>
    <row r="36" spans="1:7">
      <c r="A36" s="61"/>
      <c r="B36" s="21"/>
      <c r="C36" s="24"/>
      <c r="D36" s="4"/>
      <c r="F36" s="200"/>
    </row>
    <row r="37" spans="1:7" ht="31.5">
      <c r="A37" s="102" t="s">
        <v>26</v>
      </c>
      <c r="B37" s="99"/>
      <c r="C37" s="99"/>
      <c r="D37" s="99"/>
      <c r="E37" s="99"/>
      <c r="F37" s="202"/>
    </row>
    <row r="38" spans="1:7">
      <c r="A38" s="114" t="s">
        <v>16</v>
      </c>
      <c r="B38" s="77" t="s">
        <v>17</v>
      </c>
      <c r="C38" s="77" t="s">
        <v>27</v>
      </c>
      <c r="D38" s="77" t="s">
        <v>8</v>
      </c>
      <c r="E38" s="115" t="s">
        <v>28</v>
      </c>
      <c r="F38" s="203" t="s">
        <v>36</v>
      </c>
      <c r="G38" s="20"/>
    </row>
    <row r="39" spans="1:7">
      <c r="A39" s="221" t="s">
        <v>29</v>
      </c>
      <c r="B39" s="210"/>
      <c r="C39" s="211"/>
      <c r="D39" s="15">
        <f>B39*C39</f>
        <v>0</v>
      </c>
      <c r="E39" s="22">
        <f>IF(D39&gt;25000, D39-25000,0)</f>
        <v>0</v>
      </c>
      <c r="F39" s="208"/>
    </row>
    <row r="40" spans="1:7">
      <c r="A40" s="221" t="s">
        <v>30</v>
      </c>
      <c r="B40" s="210"/>
      <c r="C40" s="220"/>
      <c r="D40" s="15">
        <f>B40*C40</f>
        <v>0</v>
      </c>
      <c r="E40" s="22">
        <f>IF(D40&gt;25000, D40-25000,0)</f>
        <v>0</v>
      </c>
      <c r="F40" s="208"/>
    </row>
    <row r="41" spans="1:7">
      <c r="A41" s="221" t="s">
        <v>31</v>
      </c>
      <c r="B41" s="210"/>
      <c r="C41" s="220"/>
      <c r="D41" s="15">
        <f>B41*C41</f>
        <v>0</v>
      </c>
      <c r="E41" s="22">
        <f>IF(D41&gt;25000, D41-25000,0)</f>
        <v>0</v>
      </c>
      <c r="F41" s="208"/>
    </row>
    <row r="42" spans="1:7">
      <c r="A42" s="78" t="s">
        <v>6</v>
      </c>
      <c r="B42" s="79"/>
      <c r="C42" s="79"/>
      <c r="D42" s="79">
        <f>SUM(D39:D41)</f>
        <v>0</v>
      </c>
      <c r="E42" s="85">
        <f>SUM(E39:E41)</f>
        <v>0</v>
      </c>
      <c r="F42" s="208"/>
    </row>
    <row r="43" spans="1:7">
      <c r="A43" s="61"/>
      <c r="B43" s="21"/>
      <c r="C43" s="24"/>
      <c r="D43" s="4"/>
      <c r="E43" s="22"/>
      <c r="F43" s="208"/>
    </row>
    <row r="44" spans="1:7">
      <c r="C44" s="15"/>
      <c r="D44" s="15"/>
      <c r="F44" s="208"/>
    </row>
    <row r="45" spans="1:7" ht="31.5" customHeight="1">
      <c r="A45" s="100" t="s">
        <v>21</v>
      </c>
      <c r="B45" s="173" t="s">
        <v>108</v>
      </c>
      <c r="C45" s="174"/>
      <c r="D45" s="174"/>
      <c r="E45" s="175"/>
      <c r="F45" s="202"/>
    </row>
    <row r="46" spans="1:7">
      <c r="A46" s="114" t="s">
        <v>16</v>
      </c>
      <c r="B46" s="77" t="s">
        <v>17</v>
      </c>
      <c r="C46" s="77" t="s">
        <v>27</v>
      </c>
      <c r="D46" s="77" t="s">
        <v>8</v>
      </c>
      <c r="E46" s="60"/>
      <c r="F46" s="203" t="s">
        <v>36</v>
      </c>
    </row>
    <row r="47" spans="1:7">
      <c r="A47" s="222"/>
      <c r="B47" s="210"/>
      <c r="C47" s="211"/>
      <c r="D47" s="26">
        <f>B47*C47</f>
        <v>0</v>
      </c>
      <c r="F47" s="200"/>
    </row>
    <row r="48" spans="1:7">
      <c r="A48" s="222"/>
      <c r="B48" s="223"/>
      <c r="C48" s="224"/>
      <c r="D48" s="26">
        <f t="shared" ref="D48:D49" si="0">B48*C48</f>
        <v>0</v>
      </c>
      <c r="F48" s="200"/>
    </row>
    <row r="49" spans="1:6">
      <c r="A49" s="222"/>
      <c r="B49" s="223"/>
      <c r="C49" s="224"/>
      <c r="D49" s="26">
        <f t="shared" si="0"/>
        <v>0</v>
      </c>
      <c r="E49" s="27"/>
      <c r="F49" s="200"/>
    </row>
    <row r="50" spans="1:6">
      <c r="A50" s="78" t="s">
        <v>6</v>
      </c>
      <c r="B50" s="86"/>
      <c r="C50" s="87"/>
      <c r="D50" s="79">
        <f>SUM(D47:D49)</f>
        <v>0</v>
      </c>
      <c r="F50" s="200"/>
    </row>
    <row r="51" spans="1:6">
      <c r="B51" s="32"/>
      <c r="C51" s="29"/>
    </row>
  </sheetData>
  <sheetProtection algorithmName="SHA-512" hashValue="lMliN8VSXiYYD0zvTsWnjA2h1/BMwYnjtPzHN3E9fR8gCqE54hv30/LNmjl8dFGI9YkUoylqUUSY6KApZFwfaw==" saltValue="YAgs8uSW58U7az1NxAy57A==" spinCount="100000" sheet="1" objects="1" scenarios="1" selectLockedCells="1"/>
  <mergeCells count="2">
    <mergeCell ref="B45:E45"/>
    <mergeCell ref="A1:F1"/>
  </mergeCells>
  <phoneticPr fontId="0" type="noConversion"/>
  <pageMargins left="0.75" right="0.75" top="1" bottom="1" header="0.5" footer="0.5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E92BF3613F2B4296E70C84945EBAB0" ma:contentTypeVersion="13" ma:contentTypeDescription="Create a new document." ma:contentTypeScope="" ma:versionID="cb1999d98a4278a8effb4b5540e21640">
  <xsd:schema xmlns:xsd="http://www.w3.org/2001/XMLSchema" xmlns:xs="http://www.w3.org/2001/XMLSchema" xmlns:p="http://schemas.microsoft.com/office/2006/metadata/properties" xmlns:ns1="http://schemas.microsoft.com/sharepoint/v3" xmlns:ns3="7bac88cc-7fc5-4846-ae2c-ce4a3d808059" xmlns:ns4="df881969-524e-4c2b-ab9c-6a21e94a7584" targetNamespace="http://schemas.microsoft.com/office/2006/metadata/properties" ma:root="true" ma:fieldsID="a0b036c007d9e18ff31c8ea064abc904" ns1:_="" ns3:_="" ns4:_="">
    <xsd:import namespace="http://schemas.microsoft.com/sharepoint/v3"/>
    <xsd:import namespace="7bac88cc-7fc5-4846-ae2c-ce4a3d808059"/>
    <xsd:import namespace="df881969-524e-4c2b-ab9c-6a21e94a75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c88cc-7fc5-4846-ae2c-ce4a3d808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81969-524e-4c2b-ab9c-6a21e94a75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892FF-FEA4-4073-AF1D-B17DB2ED6D40}">
  <ds:schemaRefs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df881969-524e-4c2b-ab9c-6a21e94a7584"/>
    <ds:schemaRef ds:uri="http://schemas.microsoft.com/office/infopath/2007/PartnerControls"/>
    <ds:schemaRef ds:uri="7bac88cc-7fc5-4846-ae2c-ce4a3d808059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EE2B37E-F8DE-4CC1-A572-53AFBAA8D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bac88cc-7fc5-4846-ae2c-ce4a3d808059"/>
    <ds:schemaRef ds:uri="df881969-524e-4c2b-ab9c-6a21e94a7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F044F-9C75-4C8B-BB19-498A3D965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Budget</vt:lpstr>
      <vt:lpstr>KSU Personnel</vt:lpstr>
      <vt:lpstr>Other</vt:lpstr>
      <vt:lpstr>'KSU Personnel'!Print_Area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Kimberly Hunt</cp:lastModifiedBy>
  <cp:lastPrinted>2014-03-26T19:25:57Z</cp:lastPrinted>
  <dcterms:created xsi:type="dcterms:W3CDTF">2004-06-14T21:06:55Z</dcterms:created>
  <dcterms:modified xsi:type="dcterms:W3CDTF">2021-06-29T17:14:12Z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0x0101008AE92BF3613F2B4296E70C84945EBAB0</vt:lpwstr>
  </property>
</Properties>
</file>